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791\Desktop\"/>
    </mc:Choice>
  </mc:AlternateContent>
  <xr:revisionPtr revIDLastSave="0" documentId="8_{4F4242D7-F802-40DC-AD9A-B974A68AAFF0}" xr6:coauthVersionLast="47" xr6:coauthVersionMax="47" xr10:uidLastSave="{00000000-0000-0000-0000-000000000000}"/>
  <bookViews>
    <workbookView xWindow="-108" yWindow="-108" windowWidth="23256" windowHeight="12576" tabRatio="948" activeTab="6" xr2:uid="{00000000-000D-0000-FFFF-FFFF00000000}"/>
  </bookViews>
  <sheets>
    <sheet name="設定" sheetId="6" r:id="rId1"/>
    <sheet name="貸借対照表(BS)円単位" sheetId="1" r:id="rId2"/>
    <sheet name="行政コスト計算書(PL)円単位" sheetId="4" r:id="rId3"/>
    <sheet name="純資産変動計算書(NW)円単位" sheetId="5" r:id="rId4"/>
    <sheet name="行政コスト計算書及び純資産変動計算書(PL＆NW)円単位" sheetId="2" r:id="rId5"/>
    <sheet name="資金収支計算書(CF)円単位" sheetId="3" r:id="rId6"/>
    <sheet name="貸借対照表(BS)" sheetId="7" r:id="rId7"/>
    <sheet name="行政コスト計算書(PL)" sheetId="8" r:id="rId8"/>
    <sheet name="純資産変動計算書(NW)" sheetId="9" r:id="rId9"/>
    <sheet name="行政コスト計算書及び純資産変動計算書(PL＆NW)" sheetId="10" r:id="rId10"/>
    <sheet name="資金収支計算書(CF)" sheetId="11" r:id="rId11"/>
    <sheet name="貸借対照表(住民一人あたり)" sheetId="12" r:id="rId12"/>
    <sheet name="行政コスト計算書(住民一人あたり)" sheetId="13" r:id="rId13"/>
    <sheet name="純資産変動計算書(住民一人あたり)" sheetId="14" r:id="rId14"/>
    <sheet name="行政コスト計算書及び純資産変動計算書(住民一人あたり)" sheetId="15" r:id="rId15"/>
    <sheet name="資金収支計算書(住民一人あたり)" sheetId="16" r:id="rId16"/>
    <sheet name="貸借対照表(一世帯あたり)" sheetId="17" r:id="rId17"/>
    <sheet name="行政コスト計算書(一世帯あたり)" sheetId="18" r:id="rId18"/>
    <sheet name="純資産変動計算書(一世帯あたり) " sheetId="19" r:id="rId19"/>
    <sheet name="行政コスト計算書及び純資産変動計算書(一世帯あたり)" sheetId="20" r:id="rId20"/>
    <sheet name="資金収支計算書(一世帯あたり)" sheetId="21" r:id="rId21"/>
  </sheets>
  <definedNames>
    <definedName name="_xlnm._FilterDatabase" localSheetId="7" hidden="1">'行政コスト計算書(PL)'!#REF!</definedName>
    <definedName name="_xlnm._FilterDatabase" localSheetId="2" hidden="1">'行政コスト計算書(PL)円単位'!#REF!</definedName>
    <definedName name="_xlnm._FilterDatabase" localSheetId="17" hidden="1">'行政コスト計算書(一世帯あたり)'!#REF!</definedName>
    <definedName name="_xlnm._FilterDatabase" localSheetId="12" hidden="1">'行政コスト計算書(住民一人あたり)'!#REF!</definedName>
    <definedName name="_xlnm._FilterDatabase" localSheetId="8" hidden="1">'純資産変動計算書(NW)'!#REF!</definedName>
    <definedName name="_xlnm._FilterDatabase" localSheetId="3" hidden="1">'純資産変動計算書(NW)円単位'!#REF!</definedName>
    <definedName name="_xlnm._FilterDatabase" localSheetId="18" hidden="1">'純資産変動計算書(一世帯あたり) '!#REF!</definedName>
    <definedName name="_xlnm._FilterDatabase" localSheetId="13" hidden="1">'純資産変動計算書(住民一人あたり)'!#REF!</definedName>
    <definedName name="_xlnm.Print_Area" localSheetId="7">'行政コスト計算書(PL)'!$A$2:$M$42</definedName>
    <definedName name="_xlnm.Print_Area" localSheetId="2">'行政コスト計算書(PL)円単位'!$A$2:$M$42</definedName>
    <definedName name="_xlnm.Print_Area" localSheetId="17">'行政コスト計算書(一世帯あたり)'!$A$2:$N$42</definedName>
    <definedName name="_xlnm.Print_Area" localSheetId="12">'行政コスト計算書(住民一人あたり)'!$A$2:$N$42</definedName>
    <definedName name="_xlnm.Print_Area" localSheetId="9">'行政コスト計算書及び純資産変動計算書(PL＆NW)'!$B$2:$W$60</definedName>
    <definedName name="_xlnm.Print_Area" localSheetId="4">'行政コスト計算書及び純資産変動計算書(PL＆NW)円単位'!$B$2:$W$60</definedName>
    <definedName name="_xlnm.Print_Area" localSheetId="19">'行政コスト計算書及び純資産変動計算書(一世帯あたり)'!$B$2:$X$60</definedName>
    <definedName name="_xlnm.Print_Area" localSheetId="14">'行政コスト計算書及び純資産変動計算書(住民一人あたり)'!$B$2:$X$60</definedName>
    <definedName name="_xlnm.Print_Area" localSheetId="10">'資金収支計算書(CF)'!$A$2:$L$62</definedName>
    <definedName name="_xlnm.Print_Area" localSheetId="5">'資金収支計算書(CF)円単位'!$A$2:$L$62</definedName>
    <definedName name="_xlnm.Print_Area" localSheetId="20">'資金収支計算書(一世帯あたり)'!$A$2:$M$62</definedName>
    <definedName name="_xlnm.Print_Area" localSheetId="15">'資金収支計算書(住民一人あたり)'!$A$2:$M$62</definedName>
    <definedName name="_xlnm.Print_Area" localSheetId="18">'純資産変動計算書(一世帯あたり) '!$A$2:$O$27</definedName>
    <definedName name="_xlnm.Print_Area" localSheetId="13">'純資産変動計算書(住民一人あたり)'!$A$2:$O$27</definedName>
    <definedName name="_xlnm.Print_Area" localSheetId="6">'貸借対照表(BS)'!$B$1:$AA$64</definedName>
    <definedName name="_xlnm.Print_Area" localSheetId="1">'貸借対照表(BS)円単位'!$B$1:$AA$64</definedName>
    <definedName name="_xlnm.Print_Area" localSheetId="16">'貸借対照表(一世帯あたり)'!$B$1:$AA$64</definedName>
    <definedName name="_xlnm.Print_Area" localSheetId="11">'貸借対照表(住民一人あたり)'!$B$1:$AA$64</definedName>
    <definedName name="一枚まるごと" localSheetId="7">#REF!</definedName>
    <definedName name="一枚まるごと" localSheetId="9">#REF!</definedName>
    <definedName name="一枚まるごと" localSheetId="10">#REF!</definedName>
    <definedName name="一枚まるごと" localSheetId="8">#REF!</definedName>
    <definedName name="一枚まるごと" localSheetId="0">#REF!</definedName>
    <definedName name="一枚まるごと" localSheetId="6">#REF!</definedName>
    <definedName name="一枚まるご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6" i="20" l="1"/>
  <c r="N24" i="19"/>
  <c r="W56" i="15"/>
  <c r="N24" i="14"/>
  <c r="V56" i="10"/>
  <c r="N24" i="9"/>
  <c r="AA22" i="17" l="1"/>
  <c r="AA21" i="17"/>
  <c r="AA20" i="17"/>
  <c r="AA19" i="17"/>
  <c r="AA18" i="17"/>
  <c r="AA17" i="17"/>
  <c r="AA16" i="17"/>
  <c r="AA15" i="17"/>
  <c r="AA13" i="17"/>
  <c r="AA12" i="17"/>
  <c r="AA22" i="12"/>
  <c r="AA21" i="12"/>
  <c r="AA20" i="12"/>
  <c r="AA19" i="12"/>
  <c r="AA18" i="12"/>
  <c r="AA17" i="12"/>
  <c r="AA16" i="12"/>
  <c r="AA15" i="12"/>
  <c r="AA13" i="12"/>
  <c r="AA12" i="12"/>
  <c r="AA22" i="7"/>
  <c r="AA21" i="7"/>
  <c r="AA20" i="7"/>
  <c r="AA19" i="7"/>
  <c r="AA18" i="7"/>
  <c r="AA17" i="7"/>
  <c r="AA16" i="7"/>
  <c r="AA15" i="7"/>
  <c r="AA13" i="7"/>
  <c r="AA12" i="7"/>
  <c r="AA14" i="1"/>
  <c r="AA14" i="17" s="1"/>
  <c r="AA8" i="1"/>
  <c r="AA23" i="1" s="1"/>
  <c r="AA23" i="12" s="1"/>
  <c r="AA23" i="7" l="1"/>
  <c r="AA14" i="7"/>
  <c r="AA14" i="12"/>
  <c r="AA23" i="17"/>
  <c r="L60" i="21"/>
  <c r="L60" i="16"/>
  <c r="L61" i="11"/>
  <c r="L60" i="11"/>
  <c r="L61" i="3"/>
  <c r="L61" i="21" s="1"/>
  <c r="L61" i="16" l="1"/>
  <c r="L24" i="9"/>
  <c r="M24" i="9"/>
  <c r="L24" i="19" l="1"/>
  <c r="M24" i="19"/>
  <c r="M24" i="14"/>
  <c r="L24" i="14"/>
  <c r="R56" i="10"/>
  <c r="T56" i="10"/>
  <c r="P59" i="2" l="1"/>
  <c r="L59" i="21" l="1"/>
  <c r="L58" i="21"/>
  <c r="L55" i="21"/>
  <c r="L54" i="21"/>
  <c r="L51" i="21"/>
  <c r="L50" i="21"/>
  <c r="L48" i="21"/>
  <c r="L47" i="21"/>
  <c r="L43" i="21"/>
  <c r="L42" i="21"/>
  <c r="L41" i="21"/>
  <c r="L40" i="21"/>
  <c r="L39" i="21"/>
  <c r="L37" i="21"/>
  <c r="L36" i="21"/>
  <c r="L35" i="21"/>
  <c r="L34" i="21"/>
  <c r="L33" i="21"/>
  <c r="L29" i="21"/>
  <c r="L28" i="21"/>
  <c r="L27" i="21"/>
  <c r="L25" i="21"/>
  <c r="L24" i="21"/>
  <c r="L23" i="21"/>
  <c r="L22" i="21"/>
  <c r="L20" i="21"/>
  <c r="L19" i="21"/>
  <c r="L18" i="21"/>
  <c r="L17" i="21"/>
  <c r="L15" i="21"/>
  <c r="L14" i="21"/>
  <c r="L13" i="21"/>
  <c r="L12" i="21"/>
  <c r="W59" i="20"/>
  <c r="U59" i="20"/>
  <c r="S59" i="20"/>
  <c r="P59" i="20"/>
  <c r="U57" i="20"/>
  <c r="S57" i="20"/>
  <c r="U56" i="20"/>
  <c r="S56" i="20"/>
  <c r="W55" i="20"/>
  <c r="W54" i="20"/>
  <c r="S53" i="20"/>
  <c r="S52" i="20"/>
  <c r="S51" i="20"/>
  <c r="S50" i="20"/>
  <c r="S49" i="20"/>
  <c r="S48" i="20"/>
  <c r="W46" i="20"/>
  <c r="U45" i="20"/>
  <c r="U44" i="20"/>
  <c r="W42" i="20"/>
  <c r="P41" i="20"/>
  <c r="P40" i="20"/>
  <c r="P38" i="20"/>
  <c r="P37" i="20"/>
  <c r="P36" i="20"/>
  <c r="P35" i="20"/>
  <c r="P34" i="20"/>
  <c r="P31" i="20"/>
  <c r="P30" i="20"/>
  <c r="P28" i="20"/>
  <c r="P27" i="20"/>
  <c r="P26" i="20"/>
  <c r="P25" i="20"/>
  <c r="P23" i="20"/>
  <c r="P22" i="20"/>
  <c r="P21" i="20"/>
  <c r="P19" i="20"/>
  <c r="P18" i="20"/>
  <c r="P17" i="20"/>
  <c r="P16" i="20"/>
  <c r="P14" i="20"/>
  <c r="P13" i="20"/>
  <c r="P12" i="20"/>
  <c r="P11" i="20"/>
  <c r="M25" i="19"/>
  <c r="L25" i="19"/>
  <c r="N23" i="19"/>
  <c r="N22" i="19"/>
  <c r="L21" i="19"/>
  <c r="L20" i="19"/>
  <c r="L19" i="19"/>
  <c r="L18" i="19"/>
  <c r="L17" i="19"/>
  <c r="L16" i="19"/>
  <c r="N14" i="19"/>
  <c r="N13" i="19"/>
  <c r="M13" i="19"/>
  <c r="N12" i="19"/>
  <c r="M12" i="19"/>
  <c r="N11" i="19"/>
  <c r="N10" i="19"/>
  <c r="N9" i="19"/>
  <c r="M9" i="19"/>
  <c r="L9" i="19"/>
  <c r="L41" i="18"/>
  <c r="L40" i="18"/>
  <c r="L38" i="18"/>
  <c r="L37" i="18"/>
  <c r="L36" i="18"/>
  <c r="L35" i="18"/>
  <c r="L34" i="18"/>
  <c r="L31" i="18"/>
  <c r="L30" i="18"/>
  <c r="L28" i="18"/>
  <c r="L27" i="18"/>
  <c r="L26" i="18"/>
  <c r="L25" i="18"/>
  <c r="L23" i="18"/>
  <c r="L22" i="18"/>
  <c r="L21" i="18"/>
  <c r="L19" i="18"/>
  <c r="L18" i="18"/>
  <c r="L17" i="18"/>
  <c r="L16" i="18"/>
  <c r="L14" i="18"/>
  <c r="L13" i="18"/>
  <c r="L12" i="18"/>
  <c r="L11" i="18"/>
  <c r="N63" i="17"/>
  <c r="N62" i="17"/>
  <c r="N61" i="17"/>
  <c r="N60" i="17"/>
  <c r="N59" i="17"/>
  <c r="N58" i="17"/>
  <c r="N56" i="17"/>
  <c r="N55" i="17"/>
  <c r="N52" i="17"/>
  <c r="N51" i="17"/>
  <c r="N50" i="17"/>
  <c r="N49" i="17"/>
  <c r="N47" i="17"/>
  <c r="N46" i="17"/>
  <c r="N45" i="17"/>
  <c r="N44" i="17"/>
  <c r="N43" i="17"/>
  <c r="N42" i="17"/>
  <c r="N39" i="17"/>
  <c r="N38" i="17"/>
  <c r="N36" i="17"/>
  <c r="N35" i="17"/>
  <c r="N34" i="17"/>
  <c r="N33" i="17"/>
  <c r="N32" i="17"/>
  <c r="N31" i="17"/>
  <c r="N30" i="17"/>
  <c r="N29" i="17"/>
  <c r="N28" i="17"/>
  <c r="N27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AA11" i="17"/>
  <c r="N11" i="17"/>
  <c r="AA10" i="17"/>
  <c r="AA9" i="17"/>
  <c r="L59" i="16"/>
  <c r="L58" i="16"/>
  <c r="L55" i="16"/>
  <c r="L54" i="16"/>
  <c r="L51" i="16"/>
  <c r="L50" i="16"/>
  <c r="L48" i="16"/>
  <c r="L47" i="16"/>
  <c r="L43" i="16"/>
  <c r="L42" i="16"/>
  <c r="L41" i="16"/>
  <c r="L40" i="16"/>
  <c r="L39" i="16"/>
  <c r="L37" i="16"/>
  <c r="L36" i="16"/>
  <c r="L35" i="16"/>
  <c r="L34" i="16"/>
  <c r="L33" i="16"/>
  <c r="L29" i="16"/>
  <c r="L28" i="16"/>
  <c r="L27" i="16"/>
  <c r="L25" i="16"/>
  <c r="L24" i="16"/>
  <c r="L23" i="16"/>
  <c r="L22" i="16"/>
  <c r="L20" i="16"/>
  <c r="L19" i="16"/>
  <c r="L18" i="16"/>
  <c r="L17" i="16"/>
  <c r="L15" i="16"/>
  <c r="L14" i="16"/>
  <c r="L13" i="16"/>
  <c r="L12" i="16"/>
  <c r="W59" i="15"/>
  <c r="U59" i="15"/>
  <c r="S59" i="15"/>
  <c r="P59" i="15"/>
  <c r="U57" i="15"/>
  <c r="S57" i="15"/>
  <c r="U56" i="15"/>
  <c r="S56" i="15"/>
  <c r="W55" i="15"/>
  <c r="W54" i="15"/>
  <c r="S53" i="15"/>
  <c r="S52" i="15"/>
  <c r="S51" i="15"/>
  <c r="S50" i="15"/>
  <c r="S49" i="15"/>
  <c r="S48" i="15"/>
  <c r="W46" i="15"/>
  <c r="U45" i="15"/>
  <c r="U44" i="15"/>
  <c r="W42" i="15"/>
  <c r="P41" i="15"/>
  <c r="P40" i="15"/>
  <c r="P38" i="15"/>
  <c r="P37" i="15"/>
  <c r="P36" i="15"/>
  <c r="P35" i="15"/>
  <c r="P34" i="15"/>
  <c r="P31" i="15"/>
  <c r="P30" i="15"/>
  <c r="P28" i="15"/>
  <c r="P27" i="15"/>
  <c r="P26" i="15"/>
  <c r="P25" i="15"/>
  <c r="P23" i="15"/>
  <c r="P22" i="15"/>
  <c r="P21" i="15"/>
  <c r="P19" i="15"/>
  <c r="P18" i="15"/>
  <c r="P17" i="15"/>
  <c r="P16" i="15"/>
  <c r="P14" i="15"/>
  <c r="P13" i="15"/>
  <c r="P12" i="15"/>
  <c r="P11" i="15"/>
  <c r="M25" i="14"/>
  <c r="L25" i="14"/>
  <c r="N23" i="14"/>
  <c r="N22" i="14"/>
  <c r="L21" i="14"/>
  <c r="L20" i="14"/>
  <c r="L19" i="14"/>
  <c r="L18" i="14"/>
  <c r="L17" i="14"/>
  <c r="L16" i="14"/>
  <c r="N14" i="14"/>
  <c r="N13" i="14"/>
  <c r="M13" i="14"/>
  <c r="N12" i="14"/>
  <c r="M12" i="14"/>
  <c r="N11" i="14"/>
  <c r="N10" i="14"/>
  <c r="N9" i="14"/>
  <c r="M9" i="14"/>
  <c r="L9" i="14"/>
  <c r="L41" i="13"/>
  <c r="L40" i="13"/>
  <c r="L38" i="13"/>
  <c r="L37" i="13"/>
  <c r="L36" i="13"/>
  <c r="L35" i="13"/>
  <c r="L34" i="13"/>
  <c r="L31" i="13"/>
  <c r="L30" i="13"/>
  <c r="L28" i="13"/>
  <c r="L27" i="13"/>
  <c r="L26" i="13"/>
  <c r="L25" i="13"/>
  <c r="L23" i="13"/>
  <c r="L22" i="13"/>
  <c r="L21" i="13"/>
  <c r="L19" i="13"/>
  <c r="L18" i="13"/>
  <c r="L17" i="13"/>
  <c r="L16" i="13"/>
  <c r="L14" i="13"/>
  <c r="L13" i="13"/>
  <c r="L12" i="13"/>
  <c r="L11" i="13"/>
  <c r="N63" i="12"/>
  <c r="N62" i="12"/>
  <c r="N61" i="12"/>
  <c r="N60" i="12"/>
  <c r="N59" i="12"/>
  <c r="N58" i="12"/>
  <c r="N56" i="12"/>
  <c r="N55" i="12"/>
  <c r="N52" i="12"/>
  <c r="N51" i="12"/>
  <c r="N50" i="12"/>
  <c r="N49" i="12"/>
  <c r="N47" i="12"/>
  <c r="N46" i="12"/>
  <c r="N45" i="12"/>
  <c r="N44" i="12"/>
  <c r="N43" i="12"/>
  <c r="N42" i="12"/>
  <c r="N39" i="12"/>
  <c r="N38" i="12"/>
  <c r="N36" i="12"/>
  <c r="N35" i="12"/>
  <c r="N34" i="12"/>
  <c r="N33" i="12"/>
  <c r="N32" i="12"/>
  <c r="N31" i="12"/>
  <c r="N30" i="12"/>
  <c r="N29" i="12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AA11" i="12"/>
  <c r="N11" i="12"/>
  <c r="AA10" i="12"/>
  <c r="AA9" i="12"/>
  <c r="B6" i="21" l="1"/>
  <c r="B6" i="20"/>
  <c r="B6" i="19"/>
  <c r="A6" i="18"/>
  <c r="B5" i="17"/>
  <c r="B6" i="16"/>
  <c r="B6" i="15"/>
  <c r="B6" i="14"/>
  <c r="A6" i="13"/>
  <c r="B5" i="12"/>
  <c r="B6" i="11"/>
  <c r="B6" i="10"/>
  <c r="B6" i="9"/>
  <c r="A6" i="8"/>
  <c r="B5" i="7"/>
  <c r="B6" i="3"/>
  <c r="B6" i="2"/>
  <c r="B6" i="5"/>
  <c r="A6" i="4"/>
  <c r="N5" i="17" l="1"/>
  <c r="B5" i="21" l="1"/>
  <c r="B4" i="21"/>
  <c r="B5" i="16"/>
  <c r="B4" i="16"/>
  <c r="B5" i="20"/>
  <c r="B4" i="20"/>
  <c r="B5" i="15"/>
  <c r="B4" i="15"/>
  <c r="B5" i="19"/>
  <c r="B4" i="19"/>
  <c r="B5" i="14"/>
  <c r="B4" i="14"/>
  <c r="A5" i="18"/>
  <c r="A4" i="18"/>
  <c r="A5" i="13"/>
  <c r="A4" i="13"/>
  <c r="N5" i="12"/>
  <c r="M29" i="21" l="1"/>
  <c r="M29" i="16"/>
  <c r="P45" i="2" l="1"/>
  <c r="P44" i="2"/>
  <c r="P44" i="20" l="1"/>
  <c r="P44" i="15"/>
  <c r="P45" i="20"/>
  <c r="P45" i="15"/>
  <c r="AA11" i="7"/>
  <c r="AA10" i="7"/>
  <c r="AA9" i="7"/>
  <c r="N5" i="7"/>
  <c r="A5" i="8"/>
  <c r="A4" i="8"/>
  <c r="B4" i="9"/>
  <c r="B5" i="9"/>
  <c r="B5" i="10"/>
  <c r="B4" i="10"/>
  <c r="B5" i="11"/>
  <c r="B4" i="11"/>
  <c r="L59" i="11"/>
  <c r="L58" i="11"/>
  <c r="L55" i="11"/>
  <c r="L54" i="11"/>
  <c r="L51" i="11"/>
  <c r="L50" i="11"/>
  <c r="L48" i="11"/>
  <c r="L47" i="11"/>
  <c r="L43" i="11"/>
  <c r="L42" i="11"/>
  <c r="L41" i="11"/>
  <c r="L40" i="11"/>
  <c r="L39" i="11"/>
  <c r="L37" i="11"/>
  <c r="L36" i="11"/>
  <c r="L35" i="11"/>
  <c r="L34" i="11"/>
  <c r="L33" i="11"/>
  <c r="L29" i="11"/>
  <c r="L28" i="11"/>
  <c r="L27" i="11"/>
  <c r="L25" i="11"/>
  <c r="L24" i="11"/>
  <c r="L23" i="11"/>
  <c r="L22" i="11"/>
  <c r="L20" i="11"/>
  <c r="L19" i="11"/>
  <c r="L18" i="11"/>
  <c r="L17" i="11"/>
  <c r="L15" i="11"/>
  <c r="L14" i="11"/>
  <c r="L13" i="11"/>
  <c r="L12" i="11"/>
  <c r="V59" i="10"/>
  <c r="T59" i="10"/>
  <c r="R59" i="10"/>
  <c r="P59" i="10"/>
  <c r="T57" i="10"/>
  <c r="R57" i="10"/>
  <c r="V55" i="10"/>
  <c r="V54" i="10"/>
  <c r="R53" i="10"/>
  <c r="R52" i="10"/>
  <c r="R51" i="10"/>
  <c r="R50" i="10"/>
  <c r="R49" i="10"/>
  <c r="R48" i="10"/>
  <c r="V46" i="10"/>
  <c r="V45" i="10"/>
  <c r="T45" i="10"/>
  <c r="P45" i="10"/>
  <c r="V44" i="10"/>
  <c r="T44" i="10"/>
  <c r="P44" i="10"/>
  <c r="V43" i="10"/>
  <c r="V42" i="10"/>
  <c r="P41" i="10"/>
  <c r="P40" i="10"/>
  <c r="P38" i="10"/>
  <c r="P37" i="10"/>
  <c r="P36" i="10"/>
  <c r="P35" i="10"/>
  <c r="P34" i="10"/>
  <c r="P31" i="10"/>
  <c r="P30" i="10"/>
  <c r="P28" i="10"/>
  <c r="P27" i="10"/>
  <c r="P26" i="10"/>
  <c r="P25" i="10"/>
  <c r="P23" i="10"/>
  <c r="P22" i="10"/>
  <c r="P21" i="10"/>
  <c r="P19" i="10"/>
  <c r="P18" i="10"/>
  <c r="P17" i="10"/>
  <c r="P16" i="10"/>
  <c r="P14" i="10"/>
  <c r="P13" i="10"/>
  <c r="P12" i="10"/>
  <c r="P11" i="10"/>
  <c r="M25" i="9"/>
  <c r="L25" i="9"/>
  <c r="N23" i="9"/>
  <c r="N22" i="9"/>
  <c r="L21" i="9"/>
  <c r="L20" i="9"/>
  <c r="L19" i="9"/>
  <c r="L18" i="9"/>
  <c r="L17" i="9"/>
  <c r="L16" i="9"/>
  <c r="N14" i="9"/>
  <c r="N13" i="9"/>
  <c r="M13" i="9"/>
  <c r="N12" i="9"/>
  <c r="M12" i="9"/>
  <c r="N11" i="9"/>
  <c r="N10" i="9"/>
  <c r="N9" i="9"/>
  <c r="M9" i="9"/>
  <c r="L9" i="9"/>
  <c r="L41" i="8"/>
  <c r="L40" i="8"/>
  <c r="L38" i="8"/>
  <c r="L37" i="8"/>
  <c r="L36" i="8"/>
  <c r="L35" i="8"/>
  <c r="L34" i="8"/>
  <c r="L31" i="8"/>
  <c r="L30" i="8"/>
  <c r="L28" i="8"/>
  <c r="L27" i="8"/>
  <c r="L26" i="8"/>
  <c r="L25" i="8"/>
  <c r="L23" i="8"/>
  <c r="L22" i="8"/>
  <c r="L21" i="8"/>
  <c r="L19" i="8"/>
  <c r="L18" i="8"/>
  <c r="L17" i="8"/>
  <c r="L16" i="8"/>
  <c r="L14" i="8"/>
  <c r="L13" i="8"/>
  <c r="L12" i="8"/>
  <c r="L11" i="8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7" i="7"/>
  <c r="N28" i="7"/>
  <c r="N29" i="7"/>
  <c r="N30" i="7"/>
  <c r="N31" i="7"/>
  <c r="N32" i="7"/>
  <c r="N33" i="7"/>
  <c r="N34" i="7"/>
  <c r="N35" i="7"/>
  <c r="N36" i="7"/>
  <c r="N38" i="7"/>
  <c r="N39" i="7"/>
  <c r="N42" i="7"/>
  <c r="N43" i="7"/>
  <c r="N44" i="7"/>
  <c r="N45" i="7"/>
  <c r="N46" i="7"/>
  <c r="N47" i="7"/>
  <c r="N49" i="7"/>
  <c r="N50" i="7"/>
  <c r="N51" i="7"/>
  <c r="N52" i="7"/>
  <c r="N55" i="7"/>
  <c r="N56" i="7"/>
  <c r="N58" i="7"/>
  <c r="N59" i="7"/>
  <c r="N60" i="7"/>
  <c r="N61" i="7"/>
  <c r="N62" i="7"/>
  <c r="N63" i="7"/>
  <c r="J9" i="5" l="1"/>
  <c r="J21" i="5"/>
  <c r="J20" i="5"/>
  <c r="J20" i="19" l="1"/>
  <c r="J20" i="14"/>
  <c r="J20" i="9"/>
  <c r="J21" i="19"/>
  <c r="J21" i="14"/>
  <c r="J21" i="9"/>
  <c r="J9" i="14"/>
  <c r="J9" i="19"/>
  <c r="J9" i="9"/>
  <c r="B3" i="6"/>
  <c r="N6" i="9" l="1"/>
  <c r="W6" i="10"/>
  <c r="AA5" i="7"/>
  <c r="L6" i="11"/>
  <c r="M6" i="8"/>
  <c r="J23" i="5"/>
  <c r="J22" i="5"/>
  <c r="N26" i="5"/>
  <c r="J24" i="5"/>
  <c r="N27" i="5" l="1"/>
  <c r="N26" i="19"/>
  <c r="N26" i="14"/>
  <c r="N26" i="9"/>
  <c r="J22" i="14"/>
  <c r="J22" i="19"/>
  <c r="J22" i="9"/>
  <c r="J23" i="19"/>
  <c r="J23" i="14"/>
  <c r="J23" i="9"/>
  <c r="J24" i="19"/>
  <c r="J24" i="14"/>
  <c r="J24" i="9"/>
  <c r="V58" i="2"/>
  <c r="P56" i="2"/>
  <c r="P54" i="2"/>
  <c r="P55" i="2"/>
  <c r="P53" i="2"/>
  <c r="P54" i="20" l="1"/>
  <c r="P54" i="15"/>
  <c r="P54" i="10"/>
  <c r="P56" i="20"/>
  <c r="P56" i="15"/>
  <c r="P56" i="10"/>
  <c r="W58" i="20"/>
  <c r="W58" i="15"/>
  <c r="V58" i="10"/>
  <c r="P53" i="15"/>
  <c r="P53" i="20"/>
  <c r="P53" i="10"/>
  <c r="P55" i="15"/>
  <c r="P55" i="20"/>
  <c r="P55" i="10"/>
  <c r="N27" i="14"/>
  <c r="N27" i="19"/>
  <c r="N27" i="9"/>
  <c r="V60" i="2"/>
  <c r="AA27" i="17" l="1"/>
  <c r="AA27" i="7"/>
  <c r="AA27" i="12"/>
  <c r="W60" i="20"/>
  <c r="W60" i="15"/>
  <c r="V60" i="10"/>
  <c r="M11" i="5"/>
  <c r="J13" i="5"/>
  <c r="J12" i="5"/>
  <c r="J12" i="19" l="1"/>
  <c r="J12" i="14"/>
  <c r="J12" i="9"/>
  <c r="J11" i="5"/>
  <c r="J13" i="19"/>
  <c r="J13" i="14"/>
  <c r="J13" i="9"/>
  <c r="M11" i="14"/>
  <c r="M11" i="19"/>
  <c r="M11" i="9"/>
  <c r="J25" i="5"/>
  <c r="L33" i="4"/>
  <c r="L29" i="4"/>
  <c r="L24" i="4"/>
  <c r="L20" i="4"/>
  <c r="L15" i="4"/>
  <c r="L10" i="4"/>
  <c r="L15" i="5"/>
  <c r="L15" i="13" l="1"/>
  <c r="L15" i="18"/>
  <c r="L15" i="8"/>
  <c r="L33" i="18"/>
  <c r="L33" i="13"/>
  <c r="L33" i="8"/>
  <c r="M18" i="19"/>
  <c r="M18" i="14"/>
  <c r="M18" i="9"/>
  <c r="J11" i="19"/>
  <c r="O11" i="19" s="1"/>
  <c r="J11" i="14"/>
  <c r="O11" i="14" s="1"/>
  <c r="J11" i="9"/>
  <c r="L29" i="18"/>
  <c r="L29" i="13"/>
  <c r="L29" i="8"/>
  <c r="L20" i="13"/>
  <c r="L20" i="18"/>
  <c r="L20" i="8"/>
  <c r="L39" i="13"/>
  <c r="L39" i="18"/>
  <c r="L39" i="8"/>
  <c r="M19" i="14"/>
  <c r="M19" i="19"/>
  <c r="M19" i="9"/>
  <c r="L15" i="19"/>
  <c r="L15" i="14"/>
  <c r="L15" i="9"/>
  <c r="L24" i="13"/>
  <c r="L24" i="18"/>
  <c r="L24" i="8"/>
  <c r="M16" i="19"/>
  <c r="M16" i="14"/>
  <c r="M16" i="9"/>
  <c r="J25" i="19"/>
  <c r="J25" i="14"/>
  <c r="J25" i="9"/>
  <c r="L10" i="18"/>
  <c r="L10" i="13"/>
  <c r="L10" i="8"/>
  <c r="M17" i="14"/>
  <c r="M17" i="19"/>
  <c r="M17" i="9"/>
  <c r="L26" i="5"/>
  <c r="L9" i="4"/>
  <c r="M15" i="5"/>
  <c r="L49" i="3"/>
  <c r="L46" i="3"/>
  <c r="L38" i="3"/>
  <c r="L32" i="3"/>
  <c r="L26" i="3"/>
  <c r="L21" i="3"/>
  <c r="L16" i="3"/>
  <c r="L11" i="3"/>
  <c r="P57" i="2"/>
  <c r="P52" i="2"/>
  <c r="R47" i="2"/>
  <c r="P39" i="2"/>
  <c r="P33" i="2"/>
  <c r="P29" i="2"/>
  <c r="P24" i="2"/>
  <c r="P20" i="2"/>
  <c r="P15" i="2"/>
  <c r="P10" i="2"/>
  <c r="N57" i="1"/>
  <c r="N48" i="1"/>
  <c r="N41" i="1"/>
  <c r="N37" i="1"/>
  <c r="N26" i="1"/>
  <c r="N10" i="1"/>
  <c r="O12" i="19" l="1"/>
  <c r="O13" i="19"/>
  <c r="O13" i="14"/>
  <c r="N9" i="1"/>
  <c r="N57" i="17"/>
  <c r="N57" i="12"/>
  <c r="N57" i="7"/>
  <c r="N31" i="18"/>
  <c r="N30" i="18"/>
  <c r="N29" i="18"/>
  <c r="N35" i="18"/>
  <c r="N38" i="18"/>
  <c r="N33" i="18"/>
  <c r="N37" i="18"/>
  <c r="N36" i="18"/>
  <c r="N34" i="18"/>
  <c r="AA8" i="12"/>
  <c r="AA8" i="17"/>
  <c r="AA8" i="7"/>
  <c r="N37" i="17"/>
  <c r="N37" i="12"/>
  <c r="N37" i="7"/>
  <c r="P10" i="15"/>
  <c r="P10" i="20"/>
  <c r="P10" i="10"/>
  <c r="P29" i="20"/>
  <c r="P29" i="15"/>
  <c r="P29" i="10"/>
  <c r="U48" i="20"/>
  <c r="U48" i="15"/>
  <c r="T48" i="10"/>
  <c r="P52" i="20"/>
  <c r="P52" i="15"/>
  <c r="P52" i="10"/>
  <c r="L21" i="21"/>
  <c r="L21" i="16"/>
  <c r="L21" i="11"/>
  <c r="L46" i="21"/>
  <c r="L46" i="16"/>
  <c r="M47" i="16" s="1"/>
  <c r="L46" i="11"/>
  <c r="L8" i="4"/>
  <c r="L9" i="18"/>
  <c r="L9" i="13"/>
  <c r="L9" i="8"/>
  <c r="N41" i="18"/>
  <c r="N40" i="18"/>
  <c r="N39" i="18"/>
  <c r="N26" i="17"/>
  <c r="N26" i="12"/>
  <c r="N26" i="7"/>
  <c r="S47" i="15"/>
  <c r="S47" i="20"/>
  <c r="R47" i="10"/>
  <c r="U51" i="15"/>
  <c r="U51" i="20"/>
  <c r="T51" i="10"/>
  <c r="L16" i="16"/>
  <c r="L16" i="21"/>
  <c r="L16" i="11"/>
  <c r="L38" i="21"/>
  <c r="L38" i="16"/>
  <c r="L38" i="11"/>
  <c r="M15" i="14"/>
  <c r="M15" i="19"/>
  <c r="M15" i="9"/>
  <c r="P15" i="20"/>
  <c r="P15" i="15"/>
  <c r="P15" i="10"/>
  <c r="L27" i="5"/>
  <c r="L26" i="19"/>
  <c r="L26" i="14"/>
  <c r="L26" i="9"/>
  <c r="P24" i="20"/>
  <c r="P24" i="15"/>
  <c r="P24" i="10"/>
  <c r="N10" i="17"/>
  <c r="N10" i="12"/>
  <c r="N10" i="7"/>
  <c r="N41" i="17"/>
  <c r="N41" i="12"/>
  <c r="N41" i="7"/>
  <c r="P33" i="20"/>
  <c r="P33" i="15"/>
  <c r="P33" i="10"/>
  <c r="U49" i="15"/>
  <c r="U49" i="20"/>
  <c r="T49" i="10"/>
  <c r="P57" i="15"/>
  <c r="P57" i="20"/>
  <c r="P57" i="10"/>
  <c r="L26" i="21"/>
  <c r="L26" i="16"/>
  <c r="L26" i="11"/>
  <c r="L49" i="16"/>
  <c r="L49" i="21"/>
  <c r="L49" i="11"/>
  <c r="N41" i="13"/>
  <c r="N39" i="13"/>
  <c r="N40" i="13"/>
  <c r="N48" i="17"/>
  <c r="N48" i="12"/>
  <c r="N48" i="7"/>
  <c r="P20" i="20"/>
  <c r="P20" i="15"/>
  <c r="P20" i="10"/>
  <c r="P39" i="15"/>
  <c r="P39" i="20"/>
  <c r="P39" i="10"/>
  <c r="U50" i="20"/>
  <c r="U50" i="15"/>
  <c r="T50" i="10"/>
  <c r="L11" i="16"/>
  <c r="L11" i="21"/>
  <c r="L11" i="11"/>
  <c r="L32" i="16"/>
  <c r="L32" i="21"/>
  <c r="L32" i="11"/>
  <c r="O12" i="14"/>
  <c r="N31" i="13"/>
  <c r="N29" i="13"/>
  <c r="N30" i="13"/>
  <c r="N35" i="13"/>
  <c r="N36" i="13"/>
  <c r="N33" i="13"/>
  <c r="N34" i="13"/>
  <c r="N38" i="13"/>
  <c r="N37" i="13"/>
  <c r="N40" i="1"/>
  <c r="R58" i="2"/>
  <c r="R60" i="2" s="1"/>
  <c r="AA25" i="1" s="1"/>
  <c r="L52" i="3"/>
  <c r="L44" i="3"/>
  <c r="L10" i="3"/>
  <c r="T47" i="2"/>
  <c r="P9" i="2"/>
  <c r="AA25" i="7" l="1"/>
  <c r="AA25" i="12"/>
  <c r="AA25" i="17"/>
  <c r="S60" i="15"/>
  <c r="S60" i="20"/>
  <c r="R60" i="10"/>
  <c r="R40" i="15"/>
  <c r="R39" i="15"/>
  <c r="R41" i="15"/>
  <c r="L30" i="3"/>
  <c r="L10" i="21"/>
  <c r="M11" i="21" s="1"/>
  <c r="L10" i="16"/>
  <c r="M11" i="16" s="1"/>
  <c r="L10" i="11"/>
  <c r="M51" i="16"/>
  <c r="M49" i="16"/>
  <c r="M50" i="16"/>
  <c r="M41" i="21"/>
  <c r="M42" i="21"/>
  <c r="M38" i="21"/>
  <c r="M40" i="21"/>
  <c r="M39" i="21"/>
  <c r="M43" i="21"/>
  <c r="M48" i="16"/>
  <c r="M46" i="16"/>
  <c r="M24" i="21"/>
  <c r="M21" i="21"/>
  <c r="M25" i="21"/>
  <c r="M23" i="21"/>
  <c r="M22" i="21"/>
  <c r="R29" i="15"/>
  <c r="R31" i="15"/>
  <c r="R30" i="15"/>
  <c r="L44" i="16"/>
  <c r="L44" i="21"/>
  <c r="L44" i="11"/>
  <c r="N40" i="17"/>
  <c r="N40" i="12"/>
  <c r="N40" i="7"/>
  <c r="M47" i="21"/>
  <c r="M46" i="21"/>
  <c r="M48" i="21"/>
  <c r="R30" i="20"/>
  <c r="R29" i="20"/>
  <c r="R31" i="20"/>
  <c r="U47" i="20"/>
  <c r="U47" i="15"/>
  <c r="T47" i="10"/>
  <c r="S58" i="15"/>
  <c r="S58" i="20"/>
  <c r="R58" i="10"/>
  <c r="N8" i="1"/>
  <c r="N9" i="12"/>
  <c r="N9" i="17"/>
  <c r="N9" i="7"/>
  <c r="R35" i="20"/>
  <c r="R38" i="20"/>
  <c r="R33" i="20"/>
  <c r="R37" i="20"/>
  <c r="R36" i="20"/>
  <c r="R34" i="20"/>
  <c r="P8" i="2"/>
  <c r="P9" i="20"/>
  <c r="P9" i="15"/>
  <c r="P9" i="10"/>
  <c r="L52" i="21"/>
  <c r="L52" i="16"/>
  <c r="L52" i="11"/>
  <c r="M34" i="21"/>
  <c r="M35" i="21"/>
  <c r="M32" i="21"/>
  <c r="M33" i="21"/>
  <c r="M36" i="21"/>
  <c r="M37" i="21"/>
  <c r="M26" i="16"/>
  <c r="M27" i="16"/>
  <c r="M28" i="16"/>
  <c r="M16" i="21"/>
  <c r="L32" i="4"/>
  <c r="L8" i="13"/>
  <c r="L8" i="18"/>
  <c r="L8" i="8"/>
  <c r="M32" i="16"/>
  <c r="M36" i="16"/>
  <c r="M37" i="16"/>
  <c r="M34" i="16"/>
  <c r="M33" i="16"/>
  <c r="M35" i="16"/>
  <c r="R40" i="20"/>
  <c r="R39" i="20"/>
  <c r="R41" i="20"/>
  <c r="M51" i="21"/>
  <c r="M49" i="21"/>
  <c r="M50" i="21"/>
  <c r="M26" i="21"/>
  <c r="M27" i="21"/>
  <c r="M28" i="21"/>
  <c r="R37" i="15"/>
  <c r="R35" i="15"/>
  <c r="R33" i="15"/>
  <c r="R36" i="15"/>
  <c r="R34" i="15"/>
  <c r="R38" i="15"/>
  <c r="L27" i="19"/>
  <c r="L27" i="14"/>
  <c r="L27" i="9"/>
  <c r="M38" i="16"/>
  <c r="M42" i="16"/>
  <c r="M43" i="16"/>
  <c r="M41" i="16"/>
  <c r="M40" i="16"/>
  <c r="M39" i="16"/>
  <c r="M22" i="16"/>
  <c r="M21" i="16"/>
  <c r="M25" i="16"/>
  <c r="M24" i="16"/>
  <c r="M23" i="16"/>
  <c r="L53" i="3"/>
  <c r="L56" i="3" s="1"/>
  <c r="L62" i="3" s="1"/>
  <c r="M16" i="16" l="1"/>
  <c r="L62" i="11"/>
  <c r="L62" i="21"/>
  <c r="L62" i="16"/>
  <c r="N28" i="13"/>
  <c r="N11" i="13"/>
  <c r="N8" i="13"/>
  <c r="N23" i="13"/>
  <c r="N22" i="13"/>
  <c r="N27" i="13"/>
  <c r="N19" i="13"/>
  <c r="N16" i="13"/>
  <c r="N12" i="13"/>
  <c r="N21" i="13"/>
  <c r="N17" i="13"/>
  <c r="N13" i="13"/>
  <c r="N18" i="13"/>
  <c r="N14" i="13"/>
  <c r="N26" i="13"/>
  <c r="N25" i="13"/>
  <c r="N10" i="13"/>
  <c r="N15" i="13"/>
  <c r="N24" i="13"/>
  <c r="N20" i="13"/>
  <c r="L30" i="21"/>
  <c r="L30" i="16"/>
  <c r="L30" i="11"/>
  <c r="N11" i="18"/>
  <c r="N14" i="18"/>
  <c r="N23" i="18"/>
  <c r="N22" i="18"/>
  <c r="N28" i="18"/>
  <c r="N27" i="18"/>
  <c r="N16" i="18"/>
  <c r="N19" i="18"/>
  <c r="N21" i="18"/>
  <c r="N8" i="18"/>
  <c r="N13" i="18"/>
  <c r="N18" i="18"/>
  <c r="N17" i="18"/>
  <c r="N26" i="18"/>
  <c r="N25" i="18"/>
  <c r="N12" i="18"/>
  <c r="N15" i="18"/>
  <c r="N20" i="18"/>
  <c r="N10" i="18"/>
  <c r="N24" i="18"/>
  <c r="L42" i="4"/>
  <c r="L32" i="13"/>
  <c r="L32" i="18"/>
  <c r="L32" i="8"/>
  <c r="P32" i="2"/>
  <c r="P8" i="20"/>
  <c r="P8" i="15"/>
  <c r="P8" i="10"/>
  <c r="N9" i="18"/>
  <c r="N9" i="13"/>
  <c r="N8" i="17"/>
  <c r="N8" i="12"/>
  <c r="N8" i="7"/>
  <c r="L53" i="16"/>
  <c r="L53" i="21"/>
  <c r="L53" i="11"/>
  <c r="M18" i="16"/>
  <c r="M10" i="16"/>
  <c r="M15" i="16"/>
  <c r="M19" i="16"/>
  <c r="M20" i="16"/>
  <c r="M13" i="16"/>
  <c r="M14" i="16"/>
  <c r="M12" i="16"/>
  <c r="M17" i="16"/>
  <c r="M20" i="21"/>
  <c r="M12" i="21"/>
  <c r="M14" i="21"/>
  <c r="M13" i="21"/>
  <c r="M18" i="21"/>
  <c r="M10" i="21"/>
  <c r="M15" i="21"/>
  <c r="M19" i="21"/>
  <c r="M17" i="21"/>
  <c r="P43" i="2"/>
  <c r="T43" i="2"/>
  <c r="U43" i="15" l="1"/>
  <c r="U43" i="20"/>
  <c r="T43" i="10"/>
  <c r="P42" i="2"/>
  <c r="P46" i="2" s="1"/>
  <c r="P32" i="20"/>
  <c r="P32" i="15"/>
  <c r="P32" i="10"/>
  <c r="L42" i="18"/>
  <c r="L42" i="13"/>
  <c r="L42" i="8"/>
  <c r="P43" i="20"/>
  <c r="P43" i="15"/>
  <c r="P43" i="10"/>
  <c r="R13" i="15"/>
  <c r="R8" i="15"/>
  <c r="R26" i="15"/>
  <c r="R28" i="15"/>
  <c r="R27" i="15"/>
  <c r="R25" i="15"/>
  <c r="R14" i="15"/>
  <c r="R22" i="15"/>
  <c r="R23" i="15"/>
  <c r="R21" i="15"/>
  <c r="R16" i="15"/>
  <c r="R18" i="15"/>
  <c r="R12" i="15"/>
  <c r="R17" i="15"/>
  <c r="R11" i="15"/>
  <c r="R19" i="15"/>
  <c r="R15" i="15"/>
  <c r="R10" i="15"/>
  <c r="R24" i="15"/>
  <c r="R20" i="15"/>
  <c r="R9" i="15"/>
  <c r="L56" i="21"/>
  <c r="L56" i="16"/>
  <c r="L56" i="11"/>
  <c r="R14" i="20"/>
  <c r="R28" i="20"/>
  <c r="R18" i="20"/>
  <c r="R27" i="20"/>
  <c r="R26" i="20"/>
  <c r="R16" i="20"/>
  <c r="R22" i="20"/>
  <c r="R12" i="20"/>
  <c r="R11" i="20"/>
  <c r="R19" i="20"/>
  <c r="R13" i="20"/>
  <c r="R21" i="20"/>
  <c r="R8" i="20"/>
  <c r="R25" i="20"/>
  <c r="R23" i="20"/>
  <c r="R17" i="20"/>
  <c r="R20" i="20"/>
  <c r="R15" i="20"/>
  <c r="R24" i="20"/>
  <c r="R10" i="20"/>
  <c r="R9" i="20"/>
  <c r="R43" i="15" l="1"/>
  <c r="R45" i="15"/>
  <c r="R44" i="15"/>
  <c r="R43" i="20"/>
  <c r="R45" i="20"/>
  <c r="R44" i="20"/>
  <c r="M10" i="19"/>
  <c r="M10" i="14"/>
  <c r="M10" i="9"/>
  <c r="J10" i="5"/>
  <c r="J14" i="5" s="1"/>
  <c r="P42" i="15"/>
  <c r="P42" i="20"/>
  <c r="P42" i="10"/>
  <c r="P46" i="15"/>
  <c r="P46" i="20"/>
  <c r="T46" i="2"/>
  <c r="P46" i="10"/>
  <c r="P58" i="2"/>
  <c r="P58" i="15" l="1"/>
  <c r="P58" i="20"/>
  <c r="P60" i="2"/>
  <c r="P58" i="10"/>
  <c r="N53" i="1"/>
  <c r="N64" i="1" s="1"/>
  <c r="N54" i="12"/>
  <c r="N54" i="17"/>
  <c r="N54" i="7"/>
  <c r="U46" i="20"/>
  <c r="U46" i="15"/>
  <c r="T46" i="10"/>
  <c r="T58" i="2"/>
  <c r="U42" i="20"/>
  <c r="U42" i="15"/>
  <c r="T42" i="10"/>
  <c r="J10" i="14"/>
  <c r="J10" i="19"/>
  <c r="J10" i="9"/>
  <c r="N53" i="17" l="1"/>
  <c r="N53" i="12"/>
  <c r="N53" i="7"/>
  <c r="U58" i="20"/>
  <c r="U58" i="15"/>
  <c r="T58" i="10"/>
  <c r="T60" i="2"/>
  <c r="AA26" i="1" s="1"/>
  <c r="J14" i="14"/>
  <c r="J14" i="19"/>
  <c r="M14" i="5"/>
  <c r="J14" i="9"/>
  <c r="J26" i="5"/>
  <c r="P60" i="15"/>
  <c r="P60" i="10"/>
  <c r="P60" i="20"/>
  <c r="AA26" i="7" l="1"/>
  <c r="AA26" i="17"/>
  <c r="AA26" i="12"/>
  <c r="AA63" i="1"/>
  <c r="J26" i="9"/>
  <c r="J26" i="19"/>
  <c r="J26" i="14"/>
  <c r="J27" i="5"/>
  <c r="N64" i="17"/>
  <c r="N64" i="12"/>
  <c r="N64" i="7"/>
  <c r="U60" i="15"/>
  <c r="U60" i="20"/>
  <c r="T60" i="10"/>
  <c r="M14" i="14"/>
  <c r="M14" i="19"/>
  <c r="M14" i="9"/>
  <c r="M26" i="5"/>
  <c r="O53" i="12"/>
  <c r="AA64" i="1" l="1"/>
  <c r="AA63" i="7"/>
  <c r="O42" i="17"/>
  <c r="O23" i="17"/>
  <c r="O15" i="17"/>
  <c r="O38" i="17"/>
  <c r="O63" i="17"/>
  <c r="O49" i="17"/>
  <c r="O21" i="17"/>
  <c r="O13" i="17"/>
  <c r="O32" i="17"/>
  <c r="O58" i="17"/>
  <c r="O46" i="17"/>
  <c r="O19" i="17"/>
  <c r="O45" i="17"/>
  <c r="O28" i="17"/>
  <c r="O17" i="17"/>
  <c r="O50" i="17"/>
  <c r="O12" i="17"/>
  <c r="O43" i="17"/>
  <c r="O47" i="17"/>
  <c r="O30" i="17"/>
  <c r="O64" i="17"/>
  <c r="O52" i="17"/>
  <c r="O59" i="17"/>
  <c r="O61" i="17"/>
  <c r="O60" i="17"/>
  <c r="O62" i="17"/>
  <c r="O51" i="17"/>
  <c r="O35" i="17"/>
  <c r="O39" i="17"/>
  <c r="O34" i="17"/>
  <c r="O27" i="17"/>
  <c r="O25" i="17"/>
  <c r="O55" i="17"/>
  <c r="O56" i="17"/>
  <c r="O11" i="17"/>
  <c r="O44" i="17"/>
  <c r="O26" i="17"/>
  <c r="O48" i="17"/>
  <c r="O37" i="17"/>
  <c r="O57" i="17"/>
  <c r="O10" i="17"/>
  <c r="O41" i="17"/>
  <c r="O40" i="17"/>
  <c r="O9" i="17"/>
  <c r="O8" i="17"/>
  <c r="O54" i="17"/>
  <c r="M26" i="14"/>
  <c r="M26" i="19"/>
  <c r="M27" i="5"/>
  <c r="M26" i="9"/>
  <c r="O60" i="12"/>
  <c r="O64" i="12"/>
  <c r="O50" i="12"/>
  <c r="O25" i="12"/>
  <c r="O35" i="12"/>
  <c r="O46" i="12"/>
  <c r="O39" i="12"/>
  <c r="O13" i="12"/>
  <c r="O51" i="12"/>
  <c r="O63" i="12"/>
  <c r="O47" i="12"/>
  <c r="O17" i="12"/>
  <c r="O23" i="12"/>
  <c r="O58" i="12"/>
  <c r="O42" i="12"/>
  <c r="O61" i="12"/>
  <c r="O28" i="12"/>
  <c r="O55" i="12"/>
  <c r="O52" i="12"/>
  <c r="O21" i="12"/>
  <c r="O44" i="12"/>
  <c r="O59" i="12"/>
  <c r="O43" i="12"/>
  <c r="O12" i="12"/>
  <c r="O15" i="12"/>
  <c r="O30" i="12"/>
  <c r="O34" i="12"/>
  <c r="O56" i="12"/>
  <c r="O32" i="12"/>
  <c r="O11" i="12"/>
  <c r="O49" i="12"/>
  <c r="O27" i="12"/>
  <c r="O45" i="12"/>
  <c r="O38" i="12"/>
  <c r="O62" i="12"/>
  <c r="O19" i="12"/>
  <c r="O48" i="12"/>
  <c r="O41" i="12"/>
  <c r="O37" i="12"/>
  <c r="O26" i="12"/>
  <c r="O57" i="12"/>
  <c r="O10" i="12"/>
  <c r="O40" i="12"/>
  <c r="O9" i="12"/>
  <c r="O8" i="12"/>
  <c r="O54" i="12"/>
  <c r="J27" i="9"/>
  <c r="J27" i="19"/>
  <c r="J27" i="14"/>
  <c r="O53" i="17"/>
  <c r="AA63" i="17" l="1"/>
  <c r="AA63" i="12"/>
  <c r="M27" i="9"/>
  <c r="M27" i="14"/>
  <c r="M27" i="19"/>
  <c r="AA64" i="7" l="1"/>
  <c r="AA64" i="12"/>
  <c r="AA64" i="17"/>
  <c r="AB14" i="17" l="1"/>
  <c r="AB22" i="17"/>
  <c r="AB12" i="17"/>
  <c r="AB15" i="17"/>
  <c r="AB16" i="17"/>
  <c r="AB17" i="17"/>
  <c r="AB20" i="17"/>
  <c r="AB13" i="17"/>
  <c r="AB21" i="17"/>
  <c r="AB19" i="17"/>
  <c r="AB18" i="17"/>
  <c r="AB23" i="17"/>
  <c r="AB27" i="17"/>
  <c r="AB25" i="17"/>
  <c r="AB26" i="17"/>
  <c r="AB18" i="12"/>
  <c r="AB15" i="12"/>
  <c r="AB23" i="12"/>
  <c r="AB13" i="12"/>
  <c r="AB17" i="12"/>
  <c r="AB21" i="12"/>
  <c r="AB22" i="12"/>
  <c r="AB12" i="12"/>
  <c r="AB19" i="12"/>
  <c r="AB16" i="12"/>
  <c r="AB20" i="12"/>
  <c r="AB14" i="12"/>
  <c r="AB27" i="12"/>
  <c r="AB25" i="12"/>
  <c r="AB26" i="12"/>
  <c r="AB63" i="17"/>
  <c r="AB10" i="12"/>
  <c r="AB64" i="12"/>
  <c r="AB11" i="12"/>
  <c r="AB9" i="12"/>
  <c r="AB8" i="12"/>
  <c r="AB9" i="17"/>
  <c r="AB11" i="17"/>
  <c r="AB64" i="17"/>
  <c r="AB10" i="17"/>
  <c r="AB8" i="17"/>
  <c r="AB63" i="12"/>
</calcChain>
</file>

<file path=xl/sharedStrings.xml><?xml version="1.0" encoding="utf-8"?>
<sst xmlns="http://schemas.openxmlformats.org/spreadsheetml/2006/main" count="1236" uniqueCount="264">
  <si>
    <t>【様式第1号】</t>
    <rPh sb="1" eb="3">
      <t>ヨウシキ</t>
    </rPh>
    <rPh sb="3" eb="4">
      <t>ダイ</t>
    </rPh>
    <rPh sb="5" eb="6">
      <t>ゴウ</t>
    </rPh>
    <phoneticPr fontId="3"/>
  </si>
  <si>
    <t>科目</t>
    <rPh sb="0" eb="2">
      <t>カモク</t>
    </rPh>
    <phoneticPr fontId="11"/>
  </si>
  <si>
    <t>金額</t>
    <rPh sb="0" eb="2">
      <t>キンガク</t>
    </rPh>
    <phoneticPr fontId="11"/>
  </si>
  <si>
    <t>【資産の部】</t>
    <rPh sb="4" eb="5">
      <t>ブ</t>
    </rPh>
    <phoneticPr fontId="11"/>
  </si>
  <si>
    <t>【負債の部】</t>
    <rPh sb="1" eb="3">
      <t>フサイ</t>
    </rPh>
    <rPh sb="4" eb="5">
      <t>ブ</t>
    </rPh>
    <phoneticPr fontId="11"/>
  </si>
  <si>
    <t>固定資産</t>
    <rPh sb="0" eb="4">
      <t>コテイシサン</t>
    </rPh>
    <phoneticPr fontId="11"/>
  </si>
  <si>
    <t>固定負債</t>
    <rPh sb="0" eb="2">
      <t>コテイ</t>
    </rPh>
    <phoneticPr fontId="11"/>
  </si>
  <si>
    <t>有形固定資産</t>
    <rPh sb="0" eb="2">
      <t>ユウケイ</t>
    </rPh>
    <rPh sb="2" eb="6">
      <t>コテイシサン</t>
    </rPh>
    <phoneticPr fontId="11"/>
  </si>
  <si>
    <t>事業用資産</t>
    <rPh sb="0" eb="3">
      <t>ジギョウヨウ</t>
    </rPh>
    <rPh sb="3" eb="5">
      <t>シサン</t>
    </rPh>
    <phoneticPr fontId="11"/>
  </si>
  <si>
    <t>長期未払金</t>
    <rPh sb="0" eb="2">
      <t>チョウキ</t>
    </rPh>
    <rPh sb="2" eb="4">
      <t>ミハラ</t>
    </rPh>
    <rPh sb="4" eb="5">
      <t>キン</t>
    </rPh>
    <phoneticPr fontId="11"/>
  </si>
  <si>
    <t>土地</t>
  </si>
  <si>
    <t>退職手当引当金</t>
    <rPh sb="2" eb="4">
      <t>テアテ</t>
    </rPh>
    <phoneticPr fontId="11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</si>
  <si>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</si>
  <si>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11"/>
  </si>
  <si>
    <t>建物</t>
    <rPh sb="0" eb="2">
      <t>タテモノ</t>
    </rPh>
    <phoneticPr fontId="11"/>
  </si>
  <si>
    <t>その他</t>
    <rPh sb="2" eb="3">
      <t>タ</t>
    </rPh>
    <phoneticPr fontId="11"/>
  </si>
  <si>
    <t>建物減価償却累計額</t>
    <rPh sb="2" eb="4">
      <t>ゲンカ</t>
    </rPh>
    <rPh sb="4" eb="6">
      <t>ショウキャク</t>
    </rPh>
    <rPh sb="6" eb="9">
      <t>ルイケイガク</t>
    </rPh>
    <phoneticPr fontId="11"/>
  </si>
  <si>
    <t>流動負債</t>
    <phoneticPr fontId="11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</si>
  <si>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</si>
  <si>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11"/>
  </si>
  <si>
    <t>未払金</t>
    <rPh sb="0" eb="2">
      <t>ミハラ</t>
    </rPh>
    <rPh sb="2" eb="3">
      <t>キン</t>
    </rPh>
    <phoneticPr fontId="11"/>
  </si>
  <si>
    <t>船舶</t>
    <phoneticPr fontId="11"/>
  </si>
  <si>
    <t>未払費用</t>
    <rPh sb="0" eb="2">
      <t>ミハラ</t>
    </rPh>
    <rPh sb="2" eb="4">
      <t>ヒヨウ</t>
    </rPh>
    <phoneticPr fontId="11"/>
  </si>
  <si>
    <t>船舶減価償却累計額</t>
    <phoneticPr fontId="11"/>
  </si>
  <si>
    <t>前受金</t>
    <rPh sb="0" eb="1">
      <t>マエ</t>
    </rPh>
    <rPh sb="1" eb="2">
      <t>ウ</t>
    </rPh>
    <rPh sb="2" eb="3">
      <t>キン</t>
    </rPh>
    <phoneticPr fontId="11"/>
  </si>
  <si>
    <t>浮標等</t>
    <rPh sb="0" eb="1">
      <t>ウ</t>
    </rPh>
    <rPh sb="2" eb="3">
      <t>トウ</t>
    </rPh>
    <phoneticPr fontId="11"/>
  </si>
  <si>
    <t>前受収益</t>
    <rPh sb="0" eb="1">
      <t>マエ</t>
    </rPh>
    <rPh sb="1" eb="2">
      <t>ウ</t>
    </rPh>
    <rPh sb="2" eb="4">
      <t>シュウエキ</t>
    </rPh>
    <phoneticPr fontId="11"/>
  </si>
  <si>
    <t>浮標等減価償却累計額</t>
    <phoneticPr fontId="11"/>
  </si>
  <si>
    <t>賞与等引当金</t>
    <rPh sb="2" eb="3">
      <t>ナド</t>
    </rPh>
    <phoneticPr fontId="11"/>
  </si>
  <si>
    <t>航空機</t>
  </si>
  <si>
    <t>預り金</t>
    <phoneticPr fontId="11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</si>
  <si>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11"/>
  </si>
  <si>
    <t>その他</t>
    <phoneticPr fontId="11"/>
  </si>
  <si>
    <t>負債合計</t>
    <rPh sb="0" eb="2">
      <t>フサイ</t>
    </rPh>
    <rPh sb="2" eb="4">
      <t>ゴウケイ</t>
    </rPh>
    <phoneticPr fontId="11"/>
  </si>
  <si>
    <r>
      <t>その他</t>
    </r>
    <r>
      <rPr>
        <sz val="10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11"/>
  </si>
  <si>
    <t>【純資産の部】</t>
    <rPh sb="1" eb="4">
      <t>ジュンシサン</t>
    </rPh>
    <rPh sb="5" eb="6">
      <t>ブ</t>
    </rPh>
    <phoneticPr fontId="11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</si>
  <si>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</si>
  <si>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11"/>
  </si>
  <si>
    <t>インフラ資産</t>
    <rPh sb="4" eb="6">
      <t>シサン</t>
    </rPh>
    <phoneticPr fontId="11"/>
  </si>
  <si>
    <t>余剰分（不足分）</t>
    <rPh sb="0" eb="3">
      <t>ヨジョウブン</t>
    </rPh>
    <rPh sb="4" eb="7">
      <t>フソクブン</t>
    </rPh>
    <phoneticPr fontId="11"/>
  </si>
  <si>
    <t>土地</t>
    <rPh sb="0" eb="2">
      <t>トチ</t>
    </rPh>
    <phoneticPr fontId="11"/>
  </si>
  <si>
    <t>工作物</t>
    <rPh sb="0" eb="3">
      <t>コウサクブツ</t>
    </rPh>
    <phoneticPr fontId="11"/>
  </si>
  <si>
    <t>その他</t>
    <rPh sb="2" eb="3">
      <t>ホカ</t>
    </rPh>
    <phoneticPr fontId="11"/>
  </si>
  <si>
    <t>物品</t>
    <rPh sb="0" eb="2">
      <t>ブッピン</t>
    </rPh>
    <phoneticPr fontId="11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</si>
  <si>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11"/>
  </si>
  <si>
    <t>無形固定資産</t>
    <rPh sb="0" eb="2">
      <t>ムケイ</t>
    </rPh>
    <rPh sb="2" eb="6">
      <t>コテイシサン</t>
    </rPh>
    <phoneticPr fontId="11"/>
  </si>
  <si>
    <t>ソフトウェア</t>
  </si>
  <si>
    <t>その他</t>
    <phoneticPr fontId="11"/>
  </si>
  <si>
    <t>投資その他の資産</t>
    <rPh sb="0" eb="2">
      <t>トウシ</t>
    </rPh>
    <rPh sb="4" eb="5">
      <t>ホカ</t>
    </rPh>
    <rPh sb="6" eb="8">
      <t>シサン</t>
    </rPh>
    <phoneticPr fontId="11"/>
  </si>
  <si>
    <t>投資及び出資金</t>
    <rPh sb="0" eb="2">
      <t>トウシ</t>
    </rPh>
    <rPh sb="2" eb="3">
      <t>オヨ</t>
    </rPh>
    <rPh sb="4" eb="7">
      <t>シュッシキン</t>
    </rPh>
    <phoneticPr fontId="11"/>
  </si>
  <si>
    <t>有価証券</t>
    <rPh sb="0" eb="2">
      <t>ユウカ</t>
    </rPh>
    <rPh sb="2" eb="4">
      <t>ショウケン</t>
    </rPh>
    <phoneticPr fontId="11"/>
  </si>
  <si>
    <t>出資金</t>
    <rPh sb="0" eb="3">
      <t>シュッシキン</t>
    </rPh>
    <phoneticPr fontId="11"/>
  </si>
  <si>
    <t>投資損失引当金</t>
    <phoneticPr fontId="11"/>
  </si>
  <si>
    <t>長期延滞債権</t>
    <rPh sb="0" eb="2">
      <t>チョウキ</t>
    </rPh>
    <rPh sb="2" eb="4">
      <t>エンタイ</t>
    </rPh>
    <rPh sb="4" eb="6">
      <t>サイケン</t>
    </rPh>
    <phoneticPr fontId="11"/>
  </si>
  <si>
    <t>長期貸付金</t>
    <rPh sb="0" eb="2">
      <t>チョウキ</t>
    </rPh>
    <rPh sb="2" eb="5">
      <t>カシツケキン</t>
    </rPh>
    <phoneticPr fontId="11"/>
  </si>
  <si>
    <t>基金</t>
    <rPh sb="0" eb="2">
      <t>キキン</t>
    </rPh>
    <phoneticPr fontId="11"/>
  </si>
  <si>
    <t>減債基金</t>
    <rPh sb="0" eb="2">
      <t>ゲンサイ</t>
    </rPh>
    <rPh sb="2" eb="4">
      <t>キキン</t>
    </rPh>
    <phoneticPr fontId="11"/>
  </si>
  <si>
    <t>徴収不能引当金</t>
    <rPh sb="0" eb="2">
      <t>チョウシュウ</t>
    </rPh>
    <rPh sb="2" eb="4">
      <t>フノウ</t>
    </rPh>
    <rPh sb="4" eb="7">
      <t>ヒキアテキン</t>
    </rPh>
    <phoneticPr fontId="11"/>
  </si>
  <si>
    <t>流動資産</t>
    <rPh sb="0" eb="2">
      <t>リュウドウ</t>
    </rPh>
    <rPh sb="2" eb="4">
      <t>シサン</t>
    </rPh>
    <phoneticPr fontId="11"/>
  </si>
  <si>
    <t>現金預金</t>
    <rPh sb="0" eb="2">
      <t>ゲンキン</t>
    </rPh>
    <rPh sb="2" eb="4">
      <t>ヨキン</t>
    </rPh>
    <phoneticPr fontId="11"/>
  </si>
  <si>
    <t>未収金</t>
    <rPh sb="0" eb="3">
      <t>ミシュウキン</t>
    </rPh>
    <phoneticPr fontId="11"/>
  </si>
  <si>
    <t>短期貸付金</t>
    <rPh sb="0" eb="2">
      <t>タンキ</t>
    </rPh>
    <rPh sb="2" eb="5">
      <t>カシツケキン</t>
    </rPh>
    <phoneticPr fontId="11"/>
  </si>
  <si>
    <t>財政調整基金</t>
    <rPh sb="0" eb="2">
      <t>ザイセイ</t>
    </rPh>
    <rPh sb="2" eb="4">
      <t>チョウセイ</t>
    </rPh>
    <rPh sb="4" eb="6">
      <t>キキン</t>
    </rPh>
    <phoneticPr fontId="11"/>
  </si>
  <si>
    <t>棚卸資産</t>
    <rPh sb="0" eb="2">
      <t>タナオロ</t>
    </rPh>
    <rPh sb="2" eb="4">
      <t>シサン</t>
    </rPh>
    <phoneticPr fontId="11"/>
  </si>
  <si>
    <t>純資産合計</t>
    <rPh sb="0" eb="3">
      <t>ジュンシサン</t>
    </rPh>
    <rPh sb="3" eb="5">
      <t>ゴウケイ</t>
    </rPh>
    <phoneticPr fontId="11"/>
  </si>
  <si>
    <t>資産合計</t>
    <rPh sb="0" eb="2">
      <t>シサン</t>
    </rPh>
    <rPh sb="2" eb="4">
      <t>ゴウケイ</t>
    </rPh>
    <phoneticPr fontId="11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</si>
  <si>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1"/>
  </si>
  <si>
    <t>経常費用</t>
    <rPh sb="0" eb="2">
      <t>ケイジョウ</t>
    </rPh>
    <rPh sb="2" eb="4">
      <t>ヒヨウ</t>
    </rPh>
    <phoneticPr fontId="11"/>
  </si>
  <si>
    <t>業務費用</t>
    <rPh sb="0" eb="2">
      <t>ギョウム</t>
    </rPh>
    <rPh sb="2" eb="4">
      <t>ヒヨウ</t>
    </rPh>
    <phoneticPr fontId="11"/>
  </si>
  <si>
    <t>人件費</t>
    <rPh sb="0" eb="3">
      <t>ジンケンヒ</t>
    </rPh>
    <phoneticPr fontId="11"/>
  </si>
  <si>
    <t>　</t>
    <phoneticPr fontId="11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</si>
  <si>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11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</si>
  <si>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11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</si>
  <si>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11"/>
  </si>
  <si>
    <t>物件費等</t>
    <rPh sb="0" eb="3">
      <t>ブッケンヒ</t>
    </rPh>
    <rPh sb="3" eb="4">
      <t>ナド</t>
    </rPh>
    <phoneticPr fontId="11"/>
  </si>
  <si>
    <t>物件費</t>
    <rPh sb="0" eb="3">
      <t>ブッケンヒ</t>
    </rPh>
    <phoneticPr fontId="11"/>
  </si>
  <si>
    <t>維持補修費</t>
    <rPh sb="0" eb="2">
      <t>イジ</t>
    </rPh>
    <rPh sb="2" eb="5">
      <t>ホシュウヒ</t>
    </rPh>
    <phoneticPr fontId="11"/>
  </si>
  <si>
    <t>減価償却費</t>
    <rPh sb="0" eb="2">
      <t>ゲンカ</t>
    </rPh>
    <rPh sb="2" eb="4">
      <t>ショウキャク</t>
    </rPh>
    <rPh sb="4" eb="5">
      <t>ヒ</t>
    </rPh>
    <phoneticPr fontId="11"/>
  </si>
  <si>
    <t>その他の業務費用</t>
    <rPh sb="2" eb="3">
      <t>タ</t>
    </rPh>
    <rPh sb="4" eb="6">
      <t>ギョウム</t>
    </rPh>
    <rPh sb="6" eb="8">
      <t>ヒヨウ</t>
    </rPh>
    <phoneticPr fontId="11"/>
  </si>
  <si>
    <t>支払利息</t>
    <rPh sb="0" eb="2">
      <t>シハライ</t>
    </rPh>
    <rPh sb="2" eb="4">
      <t>リソク</t>
    </rPh>
    <phoneticPr fontId="11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</si>
  <si>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11"/>
  </si>
  <si>
    <t>移転費用</t>
    <rPh sb="0" eb="2">
      <t>イテン</t>
    </rPh>
    <rPh sb="2" eb="4">
      <t>ヒヨウ</t>
    </rPh>
    <phoneticPr fontId="11"/>
  </si>
  <si>
    <t>補助金等</t>
    <rPh sb="0" eb="4">
      <t>ホジョキンナド</t>
    </rPh>
    <phoneticPr fontId="11"/>
  </si>
  <si>
    <t>社会保障給付</t>
    <rPh sb="0" eb="2">
      <t>シャカイ</t>
    </rPh>
    <rPh sb="2" eb="4">
      <t>ホショウ</t>
    </rPh>
    <rPh sb="4" eb="6">
      <t>キュウフ</t>
    </rPh>
    <phoneticPr fontId="11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</si>
  <si>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11"/>
  </si>
  <si>
    <t>その他</t>
    <phoneticPr fontId="11"/>
  </si>
  <si>
    <t>経常収益</t>
    <rPh sb="0" eb="2">
      <t>ケイジョウ</t>
    </rPh>
    <rPh sb="2" eb="4">
      <t>シュウエキ</t>
    </rPh>
    <phoneticPr fontId="11"/>
  </si>
  <si>
    <t>使用料及び手数料</t>
    <rPh sb="0" eb="3">
      <t>シヨウリョウ</t>
    </rPh>
    <rPh sb="3" eb="4">
      <t>オヨ</t>
    </rPh>
    <rPh sb="5" eb="8">
      <t>テスウリョウ</t>
    </rPh>
    <phoneticPr fontId="11"/>
  </si>
  <si>
    <t>純経常行政コスト</t>
    <rPh sb="0" eb="1">
      <t>ジュン</t>
    </rPh>
    <rPh sb="1" eb="3">
      <t>ケイジョウ</t>
    </rPh>
    <rPh sb="3" eb="5">
      <t>ギョウセイ</t>
    </rPh>
    <phoneticPr fontId="11"/>
  </si>
  <si>
    <t>臨時損失</t>
    <rPh sb="0" eb="2">
      <t>リンジ</t>
    </rPh>
    <rPh sb="2" eb="4">
      <t>ソンシツ</t>
    </rPh>
    <phoneticPr fontId="11"/>
  </si>
  <si>
    <t>災害復旧事業費</t>
    <rPh sb="0" eb="2">
      <t>サイガイ</t>
    </rPh>
    <rPh sb="2" eb="4">
      <t>フッキュウ</t>
    </rPh>
    <rPh sb="4" eb="7">
      <t>ジギョウヒ</t>
    </rPh>
    <phoneticPr fontId="11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</si>
  <si>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1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</si>
  <si>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11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</si>
  <si>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11"/>
  </si>
  <si>
    <r>
      <t>臨時</t>
    </r>
    <r>
      <rPr>
        <sz val="10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11"/>
  </si>
  <si>
    <t>資産売却益</t>
    <rPh sb="0" eb="2">
      <t>シサン</t>
    </rPh>
    <rPh sb="2" eb="5">
      <t>バイキャクエキ</t>
    </rPh>
    <phoneticPr fontId="11"/>
  </si>
  <si>
    <t>固定資産等形成分</t>
    <phoneticPr fontId="11"/>
  </si>
  <si>
    <t>余剰分（不足分）</t>
    <rPh sb="0" eb="3">
      <t>ヨジョウブン</t>
    </rPh>
    <rPh sb="4" eb="6">
      <t>フソク</t>
    </rPh>
    <rPh sb="6" eb="7">
      <t>ブン</t>
    </rPh>
    <phoneticPr fontId="11"/>
  </si>
  <si>
    <t>純行政コスト</t>
    <phoneticPr fontId="11"/>
  </si>
  <si>
    <t>財源</t>
    <rPh sb="0" eb="2">
      <t>ザイゲン</t>
    </rPh>
    <phoneticPr fontId="11"/>
  </si>
  <si>
    <t>税収等</t>
    <rPh sb="0" eb="2">
      <t>ゼイシュウ</t>
    </rPh>
    <rPh sb="2" eb="3">
      <t>ナド</t>
    </rPh>
    <phoneticPr fontId="11"/>
  </si>
  <si>
    <t>国県等補助金</t>
    <phoneticPr fontId="11"/>
  </si>
  <si>
    <t>本年度差額</t>
    <phoneticPr fontId="11"/>
  </si>
  <si>
    <t>固定資産等の変動（内部変動）</t>
    <rPh sb="9" eb="11">
      <t>ナイブ</t>
    </rPh>
    <rPh sb="11" eb="13">
      <t>ヘンドウ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</si>
  <si>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</si>
  <si>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</si>
  <si>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</si>
  <si>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11"/>
  </si>
  <si>
    <t>資産評価差額</t>
    <rPh sb="0" eb="2">
      <t>シサン</t>
    </rPh>
    <rPh sb="2" eb="4">
      <t>ヒョウカ</t>
    </rPh>
    <rPh sb="4" eb="6">
      <t>サガク</t>
    </rPh>
    <phoneticPr fontId="11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</si>
  <si>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11"/>
  </si>
  <si>
    <t>本年度純資産変動額</t>
    <phoneticPr fontId="11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</si>
  <si>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11"/>
  </si>
  <si>
    <t>本年度末純資産残高</t>
    <phoneticPr fontId="11"/>
  </si>
  <si>
    <t>【様式第4号】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</si>
  <si>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11"/>
  </si>
  <si>
    <t>業務支出</t>
    <rPh sb="0" eb="2">
      <t>ギョウム</t>
    </rPh>
    <rPh sb="2" eb="4">
      <t>シシュツ</t>
    </rPh>
    <phoneticPr fontId="11"/>
  </si>
  <si>
    <t>業務費用支出</t>
    <rPh sb="0" eb="2">
      <t>ギョウム</t>
    </rPh>
    <rPh sb="2" eb="4">
      <t>ヒヨウ</t>
    </rPh>
    <rPh sb="4" eb="6">
      <t>シシュツ</t>
    </rPh>
    <phoneticPr fontId="11"/>
  </si>
  <si>
    <t>人件費支出</t>
    <rPh sb="0" eb="3">
      <t>ジンケンヒ</t>
    </rPh>
    <rPh sb="3" eb="5">
      <t>シシュツ</t>
    </rPh>
    <phoneticPr fontId="11"/>
  </si>
  <si>
    <t>物件費等支出</t>
    <rPh sb="0" eb="3">
      <t>ブッケンヒ</t>
    </rPh>
    <rPh sb="3" eb="4">
      <t>ナド</t>
    </rPh>
    <rPh sb="4" eb="6">
      <t>シシュツ</t>
    </rPh>
    <phoneticPr fontId="11"/>
  </si>
  <si>
    <t>支払利息支出</t>
    <rPh sb="0" eb="2">
      <t>シハラ</t>
    </rPh>
    <rPh sb="2" eb="4">
      <t>リソク</t>
    </rPh>
    <rPh sb="4" eb="6">
      <t>シシュツ</t>
    </rPh>
    <phoneticPr fontId="11"/>
  </si>
  <si>
    <t>その他の支出</t>
    <rPh sb="2" eb="3">
      <t>ホカ</t>
    </rPh>
    <rPh sb="4" eb="6">
      <t>シシュツ</t>
    </rPh>
    <phoneticPr fontId="11"/>
  </si>
  <si>
    <t>移転費用支出</t>
    <rPh sb="0" eb="2">
      <t>イテン</t>
    </rPh>
    <rPh sb="2" eb="4">
      <t>ヒヨウ</t>
    </rPh>
    <rPh sb="4" eb="6">
      <t>シシュツ</t>
    </rPh>
    <phoneticPr fontId="11"/>
  </si>
  <si>
    <t>補助金等支出</t>
    <rPh sb="0" eb="3">
      <t>ホジョキン</t>
    </rPh>
    <rPh sb="3" eb="4">
      <t>ナド</t>
    </rPh>
    <rPh sb="4" eb="6">
      <t>シシュツ</t>
    </rPh>
    <phoneticPr fontId="11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</si>
  <si>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11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</si>
  <si>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11"/>
  </si>
  <si>
    <t>業務収入</t>
    <rPh sb="0" eb="2">
      <t>ギョウム</t>
    </rPh>
    <rPh sb="2" eb="4">
      <t>シュウニュウ</t>
    </rPh>
    <phoneticPr fontId="11"/>
  </si>
  <si>
    <t>税収等収入</t>
    <rPh sb="0" eb="2">
      <t>ゼイシュウ</t>
    </rPh>
    <rPh sb="2" eb="3">
      <t>ナド</t>
    </rPh>
    <rPh sb="3" eb="5">
      <t>シュウニュウ</t>
    </rPh>
    <phoneticPr fontId="11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</si>
  <si>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11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</si>
  <si>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11"/>
  </si>
  <si>
    <t>その他の収入</t>
    <rPh sb="2" eb="3">
      <t>ホカ</t>
    </rPh>
    <rPh sb="4" eb="6">
      <t>シュウニュウ</t>
    </rPh>
    <phoneticPr fontId="11"/>
  </si>
  <si>
    <t>臨時支出</t>
    <rPh sb="0" eb="2">
      <t>リンジ</t>
    </rPh>
    <rPh sb="2" eb="4">
      <t>シシュツ</t>
    </rPh>
    <phoneticPr fontId="11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</si>
  <si>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11"/>
  </si>
  <si>
    <t>臨時収入</t>
    <rPh sb="0" eb="2">
      <t>リンジ</t>
    </rPh>
    <rPh sb="2" eb="4">
      <t>シュウニュウ</t>
    </rPh>
    <phoneticPr fontId="11"/>
  </si>
  <si>
    <t>業務活動収支</t>
    <rPh sb="0" eb="2">
      <t>ギョウム</t>
    </rPh>
    <rPh sb="2" eb="4">
      <t>カツドウ</t>
    </rPh>
    <rPh sb="4" eb="6">
      <t>シュウシ</t>
    </rPh>
    <phoneticPr fontId="11"/>
  </si>
  <si>
    <t>【投資活動収支】</t>
    <rPh sb="1" eb="3">
      <t>トウシ</t>
    </rPh>
    <rPh sb="3" eb="5">
      <t>カツドウ</t>
    </rPh>
    <rPh sb="5" eb="7">
      <t>シュウシ</t>
    </rPh>
    <phoneticPr fontId="11"/>
  </si>
  <si>
    <t>投資活動支出</t>
    <rPh sb="0" eb="2">
      <t>トウシ</t>
    </rPh>
    <rPh sb="2" eb="4">
      <t>カツドウ</t>
    </rPh>
    <rPh sb="4" eb="6">
      <t>シシュツ</t>
    </rPh>
    <phoneticPr fontId="11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</si>
  <si>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11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</si>
  <si>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11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</si>
  <si>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11"/>
  </si>
  <si>
    <t>貸付金支出</t>
    <rPh sb="0" eb="3">
      <t>カシツケキン</t>
    </rPh>
    <rPh sb="3" eb="5">
      <t>シシュツ</t>
    </rPh>
    <phoneticPr fontId="11"/>
  </si>
  <si>
    <t>投資活動収入</t>
    <rPh sb="0" eb="2">
      <t>トウシ</t>
    </rPh>
    <rPh sb="2" eb="4">
      <t>カツドウ</t>
    </rPh>
    <rPh sb="4" eb="6">
      <t>シュウニュウ</t>
    </rPh>
    <phoneticPr fontId="11"/>
  </si>
  <si>
    <t>基金取崩収入</t>
    <rPh sb="0" eb="2">
      <t>キキン</t>
    </rPh>
    <rPh sb="2" eb="4">
      <t>トリクズシ</t>
    </rPh>
    <rPh sb="4" eb="6">
      <t>シュウニュウ</t>
    </rPh>
    <phoneticPr fontId="11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</si>
  <si>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11"/>
  </si>
  <si>
    <t>資産売却収入</t>
    <rPh sb="0" eb="2">
      <t>シサン</t>
    </rPh>
    <rPh sb="2" eb="4">
      <t>バイキャク</t>
    </rPh>
    <rPh sb="4" eb="6">
      <t>シュウニュウ</t>
    </rPh>
    <phoneticPr fontId="11"/>
  </si>
  <si>
    <t>投資活動収支</t>
    <rPh sb="0" eb="2">
      <t>トウシ</t>
    </rPh>
    <rPh sb="2" eb="4">
      <t>カツドウ</t>
    </rPh>
    <rPh sb="4" eb="6">
      <t>シュウシ</t>
    </rPh>
    <phoneticPr fontId="11"/>
  </si>
  <si>
    <t>【財務活動収支】</t>
    <rPh sb="1" eb="3">
      <t>ザイム</t>
    </rPh>
    <rPh sb="3" eb="5">
      <t>カツドウ</t>
    </rPh>
    <rPh sb="5" eb="7">
      <t>シュウシ</t>
    </rPh>
    <phoneticPr fontId="11"/>
  </si>
  <si>
    <t>財務活動支出</t>
    <rPh sb="0" eb="2">
      <t>ザイム</t>
    </rPh>
    <rPh sb="2" eb="4">
      <t>カツドウ</t>
    </rPh>
    <rPh sb="4" eb="6">
      <t>シシュツ</t>
    </rPh>
    <phoneticPr fontId="11"/>
  </si>
  <si>
    <t>財務活動収入</t>
    <rPh sb="0" eb="2">
      <t>ザイム</t>
    </rPh>
    <rPh sb="2" eb="4">
      <t>カツドウ</t>
    </rPh>
    <rPh sb="4" eb="6">
      <t>シュウニュウ</t>
    </rPh>
    <phoneticPr fontId="11"/>
  </si>
  <si>
    <t>財務活動収支</t>
    <rPh sb="0" eb="2">
      <t>ザイム</t>
    </rPh>
    <rPh sb="2" eb="4">
      <t>カツドウ</t>
    </rPh>
    <rPh sb="4" eb="6">
      <t>シュウシ</t>
    </rPh>
    <phoneticPr fontId="11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</si>
  <si>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11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</si>
  <si>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11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</si>
  <si>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11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</si>
  <si>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</si>
  <si>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11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</si>
  <si>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</si>
  <si>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1"/>
  </si>
  <si>
    <t>【様式第２号】</t>
    <rPh sb="1" eb="3">
      <t>ヨウシキ</t>
    </rPh>
    <rPh sb="3" eb="4">
      <t>ダイ</t>
    </rPh>
    <rPh sb="5" eb="6">
      <t>ゴウ</t>
    </rPh>
    <phoneticPr fontId="11"/>
  </si>
  <si>
    <t>経常費用</t>
    <phoneticPr fontId="11"/>
  </si>
  <si>
    <t>業務費用</t>
    <phoneticPr fontId="11"/>
  </si>
  <si>
    <t>　</t>
    <phoneticPr fontId="11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</si>
  <si>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11"/>
  </si>
  <si>
    <t>その他</t>
    <phoneticPr fontId="11"/>
  </si>
  <si>
    <t>臨時利益</t>
    <rPh sb="0" eb="2">
      <t>リンジ</t>
    </rPh>
    <rPh sb="2" eb="4">
      <t>リエキ</t>
    </rPh>
    <phoneticPr fontId="11"/>
  </si>
  <si>
    <t>純行政コスト</t>
    <rPh sb="0" eb="1">
      <t>ジュン</t>
    </rPh>
    <rPh sb="1" eb="3">
      <t>ギョウセイ</t>
    </rPh>
    <phoneticPr fontId="11"/>
  </si>
  <si>
    <t>【様式第３号】</t>
    <rPh sb="1" eb="3">
      <t>ヨウシキ</t>
    </rPh>
    <rPh sb="3" eb="4">
      <t>ダイ</t>
    </rPh>
    <rPh sb="5" eb="6">
      <t>ゴウ</t>
    </rPh>
    <phoneticPr fontId="11"/>
  </si>
  <si>
    <t>合計</t>
    <rPh sb="0" eb="2">
      <t>ゴウケイ</t>
    </rPh>
    <phoneticPr fontId="11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</si>
  <si>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11"/>
  </si>
  <si>
    <t>余剰分
（不足分）</t>
    <rPh sb="0" eb="3">
      <t>ヨジョウブン</t>
    </rPh>
    <rPh sb="5" eb="8">
      <t>フソクブン</t>
    </rPh>
    <phoneticPr fontId="11"/>
  </si>
  <si>
    <t>純行政コスト（△）</t>
    <rPh sb="0" eb="1">
      <t>ジュン</t>
    </rPh>
    <rPh sb="1" eb="3">
      <t>ギョウセイ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</si>
  <si>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</si>
  <si>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本年度差額</t>
    <rPh sb="0" eb="3">
      <t>ホンネンド</t>
    </rPh>
    <rPh sb="3" eb="5">
      <t>サガク</t>
    </rPh>
    <phoneticPr fontId="11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</si>
  <si>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11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</si>
  <si>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11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</si>
  <si>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11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</si>
  <si>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11"/>
  </si>
  <si>
    <t>繰延資産</t>
    <rPh sb="0" eb="2">
      <t>クリノベ</t>
    </rPh>
    <rPh sb="2" eb="4">
      <t>シサン</t>
    </rPh>
    <phoneticPr fontId="11"/>
  </si>
  <si>
    <t>連結貸借対照表</t>
    <rPh sb="0" eb="2">
      <t>レンケツ</t>
    </rPh>
    <rPh sb="2" eb="4">
      <t>タイシャク</t>
    </rPh>
    <rPh sb="4" eb="7">
      <t>タイショウヒョウ</t>
    </rPh>
    <phoneticPr fontId="11"/>
  </si>
  <si>
    <t>他団体出資等分</t>
    <rPh sb="0" eb="1">
      <t>ホカ</t>
    </rPh>
    <rPh sb="1" eb="3">
      <t>ダンタイ</t>
    </rPh>
    <rPh sb="3" eb="5">
      <t>シュッシ</t>
    </rPh>
    <rPh sb="5" eb="6">
      <t>ナド</t>
    </rPh>
    <rPh sb="6" eb="7">
      <t>ブン</t>
    </rPh>
    <phoneticPr fontId="3"/>
  </si>
  <si>
    <t>連結行政コスト計算書</t>
    <rPh sb="0" eb="2">
      <t>レンケツ</t>
    </rPh>
    <rPh sb="2" eb="4">
      <t>ギョウセイ</t>
    </rPh>
    <rPh sb="7" eb="10">
      <t>ケイサンショ</t>
    </rPh>
    <phoneticPr fontId="11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</si>
  <si>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11"/>
  </si>
  <si>
    <t>連結行政コスト及び純資産変動計算書</t>
    <rPh sb="0" eb="2">
      <t>レンケツ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11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</si>
  <si>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11"/>
  </si>
  <si>
    <t>他団体出資等分</t>
    <rPh sb="0" eb="1">
      <t>ホカ</t>
    </rPh>
    <rPh sb="1" eb="3">
      <t>ダンタイ</t>
    </rPh>
    <rPh sb="3" eb="5">
      <t>シュッシ</t>
    </rPh>
    <rPh sb="5" eb="6">
      <t>ナド</t>
    </rPh>
    <rPh sb="6" eb="7">
      <t>ブン</t>
    </rPh>
    <phoneticPr fontId="11"/>
  </si>
  <si>
    <t>他団体出資等分の増加</t>
    <rPh sb="0" eb="1">
      <t>ホカ</t>
    </rPh>
    <rPh sb="1" eb="3">
      <t>ダンタイ</t>
    </rPh>
    <rPh sb="3" eb="6">
      <t>シュッシナド</t>
    </rPh>
    <rPh sb="6" eb="7">
      <t>ブン</t>
    </rPh>
    <rPh sb="8" eb="10">
      <t>ゾウカ</t>
    </rPh>
    <phoneticPr fontId="11"/>
  </si>
  <si>
    <t>他団体出資等分の減少</t>
    <rPh sb="0" eb="1">
      <t>ホカ</t>
    </rPh>
    <rPh sb="1" eb="3">
      <t>ダンタイ</t>
    </rPh>
    <rPh sb="3" eb="6">
      <t>シュッシナド</t>
    </rPh>
    <rPh sb="6" eb="7">
      <t>ブン</t>
    </rPh>
    <rPh sb="8" eb="10">
      <t>ゲンショウ</t>
    </rPh>
    <phoneticPr fontId="11"/>
  </si>
  <si>
    <t>比例連結割合変更に伴う差額</t>
  </si>
  <si>
    <t>【様式第2号及び第3号（結合）】</t>
    <phoneticPr fontId="3"/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</si>
  <si>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11"/>
  </si>
  <si>
    <t>他団体出資等分</t>
    <rPh sb="0" eb="1">
      <t>タ</t>
    </rPh>
    <rPh sb="1" eb="3">
      <t>ダンタイ</t>
    </rPh>
    <rPh sb="3" eb="5">
      <t>シュッシ</t>
    </rPh>
    <rPh sb="5" eb="6">
      <t>ナド</t>
    </rPh>
    <rPh sb="6" eb="7">
      <t>ブン</t>
    </rPh>
    <phoneticPr fontId="11"/>
  </si>
  <si>
    <t>比例連結割合変更に伴う差額</t>
    <phoneticPr fontId="3"/>
  </si>
  <si>
    <t>作業フォルダ</t>
    <rPh sb="0" eb="2">
      <t>サギョウ</t>
    </rPh>
    <phoneticPr fontId="11"/>
  </si>
  <si>
    <t>単位（表示用）</t>
    <rPh sb="0" eb="2">
      <t>タンイ</t>
    </rPh>
    <rPh sb="3" eb="5">
      <t>ヒョウジ</t>
    </rPh>
    <rPh sb="5" eb="6">
      <t>ヨウ</t>
    </rPh>
    <phoneticPr fontId="11"/>
  </si>
  <si>
    <t>単位</t>
    <rPh sb="0" eb="2">
      <t>タンイ</t>
    </rPh>
    <phoneticPr fontId="11"/>
  </si>
  <si>
    <t>（単位：円）</t>
    <phoneticPr fontId="3"/>
  </si>
  <si>
    <t>相殺消去の科目表示</t>
    <rPh sb="0" eb="2">
      <t>ソウサイ</t>
    </rPh>
    <rPh sb="2" eb="4">
      <t>ショウキョ</t>
    </rPh>
    <rPh sb="5" eb="7">
      <t>カモク</t>
    </rPh>
    <rPh sb="7" eb="9">
      <t>ヒョウジ</t>
    </rPh>
    <phoneticPr fontId="3"/>
  </si>
  <si>
    <t>構成比</t>
    <rPh sb="0" eb="3">
      <t>コウセイヒ</t>
    </rPh>
    <phoneticPr fontId="3"/>
  </si>
  <si>
    <t>構成比</t>
    <phoneticPr fontId="3"/>
  </si>
  <si>
    <t>-</t>
  </si>
  <si>
    <t>その他</t>
    <phoneticPr fontId="11"/>
  </si>
  <si>
    <t>投資損失引当金</t>
    <phoneticPr fontId="11"/>
  </si>
  <si>
    <t>その他</t>
    <phoneticPr fontId="1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</si>
  <si>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</si>
  <si>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</si>
  <si>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</si>
  <si>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</si>
  <si>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</si>
  <si>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純行政コスト</t>
    <phoneticPr fontId="11"/>
  </si>
  <si>
    <t>本年度差額</t>
    <phoneticPr fontId="11"/>
  </si>
  <si>
    <t>-</t>
    <phoneticPr fontId="3"/>
  </si>
  <si>
    <t>-</t>
    <phoneticPr fontId="3"/>
  </si>
  <si>
    <t>-</t>
    <phoneticPr fontId="3"/>
  </si>
  <si>
    <t>（単位：円）</t>
    <phoneticPr fontId="3"/>
  </si>
  <si>
    <t>構成比</t>
    <phoneticPr fontId="3"/>
  </si>
  <si>
    <t>その他</t>
    <phoneticPr fontId="11"/>
  </si>
  <si>
    <t>（単位：円）</t>
    <phoneticPr fontId="3"/>
  </si>
  <si>
    <t>-</t>
    <phoneticPr fontId="3"/>
  </si>
  <si>
    <t>-</t>
    <phoneticPr fontId="3"/>
  </si>
  <si>
    <t>その他</t>
    <phoneticPr fontId="11"/>
  </si>
  <si>
    <t>純行政コスト</t>
    <phoneticPr fontId="11"/>
  </si>
  <si>
    <t>国県等補助金</t>
    <phoneticPr fontId="11"/>
  </si>
  <si>
    <t>比例連結割合変更に伴う差額</t>
    <phoneticPr fontId="3"/>
  </si>
  <si>
    <t>本年度末純資産残高</t>
    <phoneticPr fontId="11"/>
  </si>
  <si>
    <t>（単位：円）</t>
    <phoneticPr fontId="3"/>
  </si>
  <si>
    <t>-</t>
    <phoneticPr fontId="3"/>
  </si>
  <si>
    <t>住民数</t>
    <rPh sb="0" eb="2">
      <t>ジュウミン</t>
    </rPh>
    <rPh sb="2" eb="3">
      <t>スウ</t>
    </rPh>
    <phoneticPr fontId="11"/>
  </si>
  <si>
    <t>世帯数</t>
    <rPh sb="0" eb="2">
      <t>セタイ</t>
    </rPh>
    <rPh sb="2" eb="3">
      <t>スウ</t>
    </rPh>
    <phoneticPr fontId="11"/>
  </si>
  <si>
    <t>【負債の部】</t>
  </si>
  <si>
    <t>固定負債</t>
  </si>
  <si>
    <t>長期未払金</t>
  </si>
  <si>
    <t>退職手当引当金</t>
  </si>
  <si>
    <t>損失補償等引当金</t>
  </si>
  <si>
    <t>その他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</si>
  <si>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</si>
  <si>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</si>
  <si>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</si>
  <si>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</si>
  <si>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</si>
  <si>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</si>
  <si>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</si>
  <si>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</si>
  <si>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【純資産の部】</t>
  </si>
  <si>
    <t>固定資産等形成分</t>
  </si>
  <si>
    <t>余剰分（不足分）</t>
  </si>
  <si>
    <t>他団体出資等分</t>
  </si>
  <si>
    <t>純資産合計</t>
  </si>
  <si>
    <t>負債及び純資産合計</t>
  </si>
  <si>
    <t>　</t>
  </si>
  <si>
    <t>金額</t>
  </si>
  <si>
    <t>一人あたり・世帯あたり作成用</t>
    <rPh sb="0" eb="2">
      <t>ヒトリ</t>
    </rPh>
    <rPh sb="6" eb="8">
      <t>セタイ</t>
    </rPh>
    <rPh sb="11" eb="13">
      <t>サクセイ</t>
    </rPh>
    <rPh sb="13" eb="14">
      <t>ヨウ</t>
    </rPh>
    <phoneticPr fontId="3"/>
  </si>
  <si>
    <t>する</t>
  </si>
  <si>
    <t>地方債等</t>
    <rPh sb="0" eb="3">
      <t>チホウサイ</t>
    </rPh>
    <rPh sb="3" eb="4">
      <t>トウ</t>
    </rPh>
    <phoneticPr fontId="11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</si>
  <si>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11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</si>
  <si>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11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</si>
  <si>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11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</si>
  <si>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11"/>
  </si>
  <si>
    <t>地方債等</t>
    <rPh sb="3" eb="4">
      <t>トウ</t>
    </rPh>
    <phoneticPr fontId="3"/>
  </si>
  <si>
    <t>1年内償還予定地方債等</t>
    <rPh sb="10" eb="11">
      <t>トウ</t>
    </rPh>
    <phoneticPr fontId="3"/>
  </si>
  <si>
    <t>C:\EUC</t>
    <phoneticPr fontId="11"/>
  </si>
  <si>
    <t>連結</t>
  </si>
  <si>
    <t>（令和 6年 3月31日現在）</t>
    <phoneticPr fontId="3"/>
  </si>
  <si>
    <t>自　令和 5年 4月 1日</t>
    <phoneticPr fontId="11"/>
  </si>
  <si>
    <t>至　令和 6年 3月31日</t>
    <phoneticPr fontId="11"/>
  </si>
  <si>
    <t>自　令和 5年 4月 1日</t>
    <phoneticPr fontId="3"/>
  </si>
  <si>
    <t>至　令和 6年 3月31日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</si>
</sst>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;&quot;△ &quot;#,##0;&quot;-&quot;"/>
    <numFmt numFmtId="178" formatCode="0.0%"/>
    <numFmt numFmtId="179" formatCode="0.0%;&quot;△&quot;0.0%;\ \-"/>
    <numFmt numFmtId="180" formatCode="#,##0;&quot;△ &quot;#,##0;&quot; &quot;"/>
  </numFmts>
  <fonts count="31"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i/>
      <strike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trike/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7" fillId="0" borderId="0"/>
    <xf numFmtId="0" fontId="1" fillId="0" borderId="0"/>
    <xf numFmtId="0" fontId="26" fillId="0" borderId="54">
      <alignment horizontal="center" vertical="center"/>
    </xf>
  </cellStyleXfs>
  <cellXfs count="466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horizontal="justify" vertical="center"/>
    </xf>
    <xf numFmtId="0" fontId="6" fillId="0" borderId="0" xfId="0" applyFont="1" applyAlignment="1">
      <alignment horizontal="right"/>
    </xf>
    <xf numFmtId="0" fontId="2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38" fontId="8" fillId="0" borderId="0" xfId="1" applyFont="1" applyFill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7" fillId="0" borderId="0" xfId="4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5" applyFont="1">
      <alignment vertical="center"/>
    </xf>
    <xf numFmtId="176" fontId="1" fillId="0" borderId="6" xfId="0" applyNumberFormat="1" applyFont="1" applyBorder="1" applyAlignment="1">
      <alignment horizontal="right" vertical="center"/>
    </xf>
    <xf numFmtId="38" fontId="1" fillId="0" borderId="5" xfId="1" applyFont="1" applyFill="1" applyBorder="1" applyAlignment="1">
      <alignment vertical="center"/>
    </xf>
    <xf numFmtId="177" fontId="1" fillId="0" borderId="6" xfId="0" applyNumberFormat="1" applyFont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0" fontId="14" fillId="0" borderId="0" xfId="0" applyFont="1">
      <alignment vertical="center"/>
    </xf>
    <xf numFmtId="38" fontId="15" fillId="0" borderId="0" xfId="1" applyFont="1" applyFill="1" applyBorder="1" applyAlignment="1">
      <alignment vertical="center"/>
    </xf>
    <xf numFmtId="0" fontId="15" fillId="0" borderId="0" xfId="0" applyFont="1">
      <alignment vertical="center"/>
    </xf>
    <xf numFmtId="177" fontId="1" fillId="0" borderId="10" xfId="0" applyNumberFormat="1" applyFont="1" applyBorder="1" applyAlignment="1">
      <alignment horizontal="right" vertical="center"/>
    </xf>
    <xf numFmtId="38" fontId="1" fillId="0" borderId="0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vertical="center"/>
    </xf>
    <xf numFmtId="0" fontId="17" fillId="0" borderId="0" xfId="0" applyFont="1">
      <alignment vertical="center"/>
    </xf>
    <xf numFmtId="0" fontId="1" fillId="0" borderId="11" xfId="0" applyFont="1" applyBorder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38" fontId="1" fillId="0" borderId="20" xfId="1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38" fontId="1" fillId="0" borderId="8" xfId="1" applyFont="1" applyFill="1" applyBorder="1" applyAlignment="1">
      <alignment vertical="center"/>
    </xf>
    <xf numFmtId="0" fontId="17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0" xfId="6" applyFont="1">
      <alignment vertical="center"/>
    </xf>
    <xf numFmtId="0" fontId="14" fillId="0" borderId="8" xfId="0" applyFont="1" applyBorder="1">
      <alignment vertical="center"/>
    </xf>
    <xf numFmtId="0" fontId="1" fillId="0" borderId="8" xfId="6" applyFont="1" applyBorder="1">
      <alignment vertical="center"/>
    </xf>
    <xf numFmtId="0" fontId="1" fillId="0" borderId="8" xfId="6" applyFont="1" applyBorder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17" fillId="0" borderId="0" xfId="6" applyFont="1">
      <alignment vertical="center"/>
    </xf>
    <xf numFmtId="0" fontId="1" fillId="0" borderId="13" xfId="6" applyFont="1" applyBorder="1">
      <alignment vertical="center"/>
    </xf>
    <xf numFmtId="0" fontId="17" fillId="0" borderId="13" xfId="6" applyFont="1" applyBorder="1">
      <alignment vertical="center"/>
    </xf>
    <xf numFmtId="0" fontId="17" fillId="0" borderId="13" xfId="6" applyFont="1" applyBorder="1" applyAlignment="1">
      <alignment horizontal="left" vertical="center"/>
    </xf>
    <xf numFmtId="0" fontId="17" fillId="0" borderId="13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4" fillId="0" borderId="47" xfId="0" applyFont="1" applyBorder="1">
      <alignment vertical="center"/>
    </xf>
    <xf numFmtId="0" fontId="1" fillId="0" borderId="47" xfId="6" applyFont="1" applyBorder="1">
      <alignment vertical="center"/>
    </xf>
    <xf numFmtId="0" fontId="17" fillId="0" borderId="47" xfId="6" applyFont="1" applyBorder="1">
      <alignment vertical="center"/>
    </xf>
    <xf numFmtId="0" fontId="17" fillId="0" borderId="47" xfId="6" applyFont="1" applyBorder="1" applyAlignment="1">
      <alignment horizontal="left" vertical="center"/>
    </xf>
    <xf numFmtId="0" fontId="18" fillId="0" borderId="47" xfId="6" applyFont="1" applyBorder="1" applyAlignment="1">
      <alignment horizontal="left" vertical="center"/>
    </xf>
    <xf numFmtId="0" fontId="17" fillId="0" borderId="4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4" fillId="0" borderId="3" xfId="0" applyFont="1" applyBorder="1">
      <alignment vertical="center"/>
    </xf>
    <xf numFmtId="176" fontId="13" fillId="0" borderId="0" xfId="0" applyNumberFormat="1" applyFont="1">
      <alignment vertical="center"/>
    </xf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1" fillId="0" borderId="19" xfId="1" applyFont="1" applyFill="1" applyBorder="1" applyAlignment="1">
      <alignment vertical="center"/>
    </xf>
    <xf numFmtId="0" fontId="1" fillId="0" borderId="20" xfId="6" applyFont="1" applyBorder="1">
      <alignment vertical="center"/>
    </xf>
    <xf numFmtId="0" fontId="1" fillId="0" borderId="20" xfId="6" applyFont="1" applyBorder="1" applyAlignment="1">
      <alignment horizontal="left" vertical="center"/>
    </xf>
    <xf numFmtId="0" fontId="1" fillId="0" borderId="21" xfId="0" applyFont="1" applyBorder="1">
      <alignment vertical="center"/>
    </xf>
    <xf numFmtId="176" fontId="1" fillId="0" borderId="51" xfId="0" applyNumberFormat="1" applyFont="1" applyBorder="1" applyAlignment="1">
      <alignment horizontal="center" vertical="center"/>
    </xf>
    <xf numFmtId="177" fontId="1" fillId="0" borderId="6" xfId="0" applyNumberFormat="1" applyFont="1" applyBorder="1">
      <alignment vertical="center"/>
    </xf>
    <xf numFmtId="0" fontId="14" fillId="0" borderId="0" xfId="6" applyFont="1" applyAlignment="1">
      <alignment horizontal="left" vertical="center"/>
    </xf>
    <xf numFmtId="0" fontId="1" fillId="0" borderId="5" xfId="5" applyFont="1" applyBorder="1">
      <alignment vertical="center"/>
    </xf>
    <xf numFmtId="0" fontId="1" fillId="0" borderId="8" xfId="5" applyFont="1" applyBorder="1">
      <alignment vertical="center"/>
    </xf>
    <xf numFmtId="0" fontId="1" fillId="0" borderId="9" xfId="0" applyFont="1" applyBorder="1">
      <alignment vertical="center"/>
    </xf>
    <xf numFmtId="177" fontId="1" fillId="0" borderId="10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76" fontId="1" fillId="0" borderId="3" xfId="0" applyNumberFormat="1" applyFont="1" applyBorder="1">
      <alignment vertical="center"/>
    </xf>
    <xf numFmtId="0" fontId="14" fillId="0" borderId="5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38" fontId="1" fillId="0" borderId="3" xfId="1" applyFont="1" applyFill="1" applyBorder="1" applyAlignment="1">
      <alignment vertical="center"/>
    </xf>
    <xf numFmtId="0" fontId="1" fillId="0" borderId="3" xfId="5" applyFont="1" applyBorder="1">
      <alignment vertical="center"/>
    </xf>
    <xf numFmtId="177" fontId="1" fillId="0" borderId="4" xfId="0" applyNumberFormat="1" applyFont="1" applyBorder="1">
      <alignment vertical="center"/>
    </xf>
    <xf numFmtId="0" fontId="20" fillId="0" borderId="0" xfId="14" applyFont="1">
      <alignment vertical="center"/>
    </xf>
    <xf numFmtId="0" fontId="8" fillId="0" borderId="0" xfId="14" applyFont="1" applyAlignment="1"/>
    <xf numFmtId="0" fontId="7" fillId="0" borderId="0" xfId="14" applyAlignment="1"/>
    <xf numFmtId="0" fontId="7" fillId="0" borderId="0" xfId="14" applyAlignment="1">
      <alignment horizontal="right"/>
    </xf>
    <xf numFmtId="38" fontId="1" fillId="0" borderId="5" xfId="11" applyFont="1" applyFill="1" applyBorder="1" applyAlignment="1">
      <alignment vertical="center"/>
    </xf>
    <xf numFmtId="38" fontId="1" fillId="0" borderId="0" xfId="11" applyFont="1" applyFill="1" applyBorder="1" applyAlignment="1">
      <alignment vertical="center"/>
    </xf>
    <xf numFmtId="0" fontId="1" fillId="0" borderId="0" xfId="14" applyFont="1">
      <alignment vertical="center"/>
    </xf>
    <xf numFmtId="0" fontId="14" fillId="0" borderId="0" xfId="14" applyFont="1">
      <alignment vertical="center"/>
    </xf>
    <xf numFmtId="38" fontId="14" fillId="0" borderId="0" xfId="11" applyFont="1" applyFill="1" applyBorder="1" applyAlignment="1">
      <alignment vertical="center"/>
    </xf>
    <xf numFmtId="0" fontId="27" fillId="0" borderId="0" xfId="14" applyFont="1">
      <alignment vertical="center"/>
    </xf>
    <xf numFmtId="38" fontId="1" fillId="0" borderId="7" xfId="11" applyFont="1" applyFill="1" applyBorder="1" applyAlignment="1">
      <alignment vertical="center"/>
    </xf>
    <xf numFmtId="38" fontId="1" fillId="0" borderId="8" xfId="11" applyFont="1" applyFill="1" applyBorder="1" applyAlignment="1">
      <alignment vertical="center"/>
    </xf>
    <xf numFmtId="38" fontId="14" fillId="0" borderId="2" xfId="11" applyFont="1" applyFill="1" applyBorder="1" applyAlignment="1">
      <alignment vertical="center"/>
    </xf>
    <xf numFmtId="38" fontId="1" fillId="0" borderId="3" xfId="11" applyFont="1" applyFill="1" applyBorder="1" applyAlignment="1">
      <alignment vertical="center"/>
    </xf>
    <xf numFmtId="0" fontId="27" fillId="0" borderId="3" xfId="14" applyFont="1" applyBorder="1">
      <alignment vertical="center"/>
    </xf>
    <xf numFmtId="38" fontId="17" fillId="0" borderId="0" xfId="11" applyFont="1" applyFill="1" applyBorder="1" applyAlignment="1">
      <alignment vertical="center"/>
    </xf>
    <xf numFmtId="0" fontId="20" fillId="0" borderId="0" xfId="14" applyFont="1" applyAlignment="1">
      <alignment horizontal="center" vertical="center"/>
    </xf>
    <xf numFmtId="0" fontId="7" fillId="0" borderId="0" xfId="14">
      <alignment vertical="center"/>
    </xf>
    <xf numFmtId="0" fontId="7" fillId="0" borderId="0" xfId="14" applyAlignment="1">
      <alignment horizontal="left" vertical="center" shrinkToFit="1"/>
    </xf>
    <xf numFmtId="0" fontId="8" fillId="0" borderId="0" xfId="14" applyFont="1" applyAlignment="1">
      <alignment horizontal="center"/>
    </xf>
    <xf numFmtId="0" fontId="1" fillId="0" borderId="0" xfId="14" applyFont="1" applyAlignment="1">
      <alignment horizontal="right"/>
    </xf>
    <xf numFmtId="0" fontId="29" fillId="0" borderId="0" xfId="14" applyFont="1" applyAlignment="1">
      <alignment vertical="top"/>
    </xf>
    <xf numFmtId="0" fontId="20" fillId="0" borderId="8" xfId="14" applyFont="1" applyBorder="1">
      <alignment vertical="center"/>
    </xf>
    <xf numFmtId="0" fontId="1" fillId="2" borderId="20" xfId="14" applyFont="1" applyFill="1" applyBorder="1">
      <alignment vertical="center"/>
    </xf>
    <xf numFmtId="0" fontId="1" fillId="2" borderId="56" xfId="14" applyFont="1" applyFill="1" applyBorder="1" applyAlignment="1">
      <alignment horizontal="center" vertical="center" wrapText="1"/>
    </xf>
    <xf numFmtId="38" fontId="14" fillId="0" borderId="53" xfId="11" applyFont="1" applyFill="1" applyBorder="1" applyAlignment="1">
      <alignment vertical="center"/>
    </xf>
    <xf numFmtId="38" fontId="1" fillId="0" borderId="28" xfId="11" applyFont="1" applyFill="1" applyBorder="1" applyAlignment="1">
      <alignment vertical="center"/>
    </xf>
    <xf numFmtId="38" fontId="17" fillId="0" borderId="28" xfId="11" applyFont="1" applyFill="1" applyBorder="1" applyAlignment="1">
      <alignment vertical="center"/>
    </xf>
    <xf numFmtId="0" fontId="17" fillId="0" borderId="28" xfId="14" applyFont="1" applyBorder="1">
      <alignment vertical="center"/>
    </xf>
    <xf numFmtId="0" fontId="17" fillId="0" borderId="0" xfId="14" applyFont="1">
      <alignment vertical="center"/>
    </xf>
    <xf numFmtId="0" fontId="1" fillId="0" borderId="5" xfId="14" applyFont="1" applyBorder="1">
      <alignment vertical="center"/>
    </xf>
    <xf numFmtId="0" fontId="1" fillId="0" borderId="5" xfId="6" applyFont="1" applyBorder="1" applyAlignment="1">
      <alignment horizontal="left" vertical="center"/>
    </xf>
    <xf numFmtId="38" fontId="1" fillId="0" borderId="12" xfId="11" applyFont="1" applyFill="1" applyBorder="1" applyAlignment="1">
      <alignment vertical="center"/>
    </xf>
    <xf numFmtId="0" fontId="1" fillId="0" borderId="13" xfId="14" applyFont="1" applyBorder="1">
      <alignment vertical="center"/>
    </xf>
    <xf numFmtId="0" fontId="14" fillId="0" borderId="8" xfId="6" applyFont="1" applyBorder="1">
      <alignment vertical="center"/>
    </xf>
    <xf numFmtId="0" fontId="1" fillId="0" borderId="8" xfId="14" applyFont="1" applyBorder="1">
      <alignment vertical="center"/>
    </xf>
    <xf numFmtId="0" fontId="17" fillId="0" borderId="13" xfId="14" applyFont="1" applyBorder="1">
      <alignment vertical="center"/>
    </xf>
    <xf numFmtId="38" fontId="1" fillId="0" borderId="48" xfId="11" applyFont="1" applyFill="1" applyBorder="1" applyAlignment="1">
      <alignment vertical="center"/>
    </xf>
    <xf numFmtId="0" fontId="14" fillId="0" borderId="30" xfId="6" applyFont="1" applyBorder="1">
      <alignment vertical="center"/>
    </xf>
    <xf numFmtId="0" fontId="17" fillId="0" borderId="30" xfId="6" applyFont="1" applyBorder="1">
      <alignment vertical="center"/>
    </xf>
    <xf numFmtId="0" fontId="17" fillId="0" borderId="30" xfId="6" applyFont="1" applyBorder="1" applyAlignment="1">
      <alignment horizontal="left" vertical="center"/>
    </xf>
    <xf numFmtId="0" fontId="18" fillId="0" borderId="30" xfId="6" applyFont="1" applyBorder="1" applyAlignment="1">
      <alignment horizontal="left" vertical="center"/>
    </xf>
    <xf numFmtId="0" fontId="17" fillId="0" borderId="30" xfId="14" applyFont="1" applyBorder="1">
      <alignment vertical="center"/>
    </xf>
    <xf numFmtId="38" fontId="14" fillId="0" borderId="15" xfId="11" applyFont="1" applyFill="1" applyBorder="1" applyAlignment="1">
      <alignment vertical="center"/>
    </xf>
    <xf numFmtId="0" fontId="1" fillId="0" borderId="1" xfId="6" applyFont="1" applyBorder="1">
      <alignment vertical="center"/>
    </xf>
    <xf numFmtId="0" fontId="17" fillId="0" borderId="1" xfId="6" applyFont="1" applyBorder="1">
      <alignment vertical="center"/>
    </xf>
    <xf numFmtId="0" fontId="17" fillId="0" borderId="1" xfId="6" applyFont="1" applyBorder="1" applyAlignment="1">
      <alignment horizontal="left" vertical="center"/>
    </xf>
    <xf numFmtId="0" fontId="17" fillId="0" borderId="1" xfId="14" applyFont="1" applyBorder="1">
      <alignment vertical="center"/>
    </xf>
    <xf numFmtId="177" fontId="1" fillId="0" borderId="65" xfId="14" applyNumberFormat="1" applyFont="1" applyBorder="1">
      <alignment vertical="center"/>
    </xf>
    <xf numFmtId="177" fontId="1" fillId="0" borderId="56" xfId="14" applyNumberFormat="1" applyFont="1" applyBorder="1">
      <alignment vertical="center"/>
    </xf>
    <xf numFmtId="177" fontId="1" fillId="0" borderId="66" xfId="14" applyNumberFormat="1" applyFont="1" applyBorder="1">
      <alignment vertical="center"/>
    </xf>
    <xf numFmtId="177" fontId="1" fillId="0" borderId="63" xfId="14" applyNumberFormat="1" applyFont="1" applyBorder="1">
      <alignment vertical="center"/>
    </xf>
    <xf numFmtId="177" fontId="1" fillId="0" borderId="57" xfId="14" applyNumberFormat="1" applyFont="1" applyBorder="1">
      <alignment vertical="center"/>
    </xf>
    <xf numFmtId="177" fontId="1" fillId="0" borderId="58" xfId="14" applyNumberFormat="1" applyFont="1" applyBorder="1">
      <alignment vertical="center"/>
    </xf>
    <xf numFmtId="177" fontId="1" fillId="0" borderId="59" xfId="14" applyNumberFormat="1" applyFont="1" applyBorder="1">
      <alignment vertical="center"/>
    </xf>
    <xf numFmtId="177" fontId="1" fillId="0" borderId="6" xfId="14" applyNumberFormat="1" applyFont="1" applyBorder="1">
      <alignment vertical="center"/>
    </xf>
    <xf numFmtId="177" fontId="1" fillId="0" borderId="60" xfId="14" applyNumberFormat="1" applyFont="1" applyBorder="1">
      <alignment vertical="center"/>
    </xf>
    <xf numFmtId="177" fontId="1" fillId="0" borderId="61" xfId="14" applyNumberFormat="1" applyFont="1" applyBorder="1">
      <alignment vertical="center"/>
    </xf>
    <xf numFmtId="177" fontId="1" fillId="0" borderId="10" xfId="14" applyNumberFormat="1" applyFont="1" applyBorder="1">
      <alignment vertical="center"/>
    </xf>
    <xf numFmtId="177" fontId="1" fillId="0" borderId="64" xfId="14" applyNumberFormat="1" applyFont="1" applyBorder="1">
      <alignment vertical="center"/>
    </xf>
    <xf numFmtId="177" fontId="1" fillId="0" borderId="52" xfId="11" applyNumberFormat="1" applyFont="1" applyFill="1" applyBorder="1" applyAlignment="1">
      <alignment vertical="center"/>
    </xf>
    <xf numFmtId="177" fontId="1" fillId="0" borderId="17" xfId="11" applyNumberFormat="1" applyFont="1" applyFill="1" applyBorder="1" applyAlignment="1">
      <alignment vertical="center"/>
    </xf>
    <xf numFmtId="0" fontId="1" fillId="0" borderId="1" xfId="4" applyFont="1" applyBorder="1">
      <alignment vertical="center"/>
    </xf>
    <xf numFmtId="0" fontId="1" fillId="0" borderId="0" xfId="4" applyFont="1" applyAlignment="1"/>
    <xf numFmtId="0" fontId="13" fillId="0" borderId="0" xfId="0" applyFont="1" applyAlignment="1">
      <alignment horizontal="center" vertical="center"/>
    </xf>
    <xf numFmtId="177" fontId="1" fillId="0" borderId="24" xfId="14" applyNumberFormat="1" applyFont="1" applyBorder="1">
      <alignment vertical="center"/>
    </xf>
    <xf numFmtId="177" fontId="1" fillId="0" borderId="40" xfId="14" applyNumberFormat="1" applyFont="1" applyBorder="1">
      <alignment vertical="center"/>
    </xf>
    <xf numFmtId="177" fontId="1" fillId="0" borderId="43" xfId="14" applyNumberFormat="1" applyFont="1" applyBorder="1">
      <alignment vertical="center"/>
    </xf>
    <xf numFmtId="177" fontId="1" fillId="0" borderId="26" xfId="14" applyNumberFormat="1" applyFont="1" applyBorder="1">
      <alignment vertical="center"/>
    </xf>
    <xf numFmtId="177" fontId="1" fillId="0" borderId="36" xfId="14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0" fontId="1" fillId="0" borderId="1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6" xfId="0" applyFont="1" applyBorder="1">
      <alignment vertical="center"/>
    </xf>
    <xf numFmtId="0" fontId="9" fillId="0" borderId="0" xfId="0" applyFont="1">
      <alignment vertical="center"/>
    </xf>
    <xf numFmtId="0" fontId="14" fillId="0" borderId="76" xfId="4" applyFont="1" applyBorder="1">
      <alignment vertical="center"/>
    </xf>
    <xf numFmtId="0" fontId="1" fillId="2" borderId="30" xfId="14" applyFont="1" applyFill="1" applyBorder="1" applyAlignment="1">
      <alignment horizontal="center" vertical="center" wrapText="1"/>
    </xf>
    <xf numFmtId="177" fontId="1" fillId="0" borderId="40" xfId="11" applyNumberFormat="1" applyFont="1" applyFill="1" applyBorder="1" applyAlignment="1">
      <alignment vertical="center"/>
    </xf>
    <xf numFmtId="177" fontId="1" fillId="0" borderId="32" xfId="11" applyNumberFormat="1" applyFont="1" applyFill="1" applyBorder="1" applyAlignment="1">
      <alignment vertical="center"/>
    </xf>
    <xf numFmtId="177" fontId="1" fillId="0" borderId="55" xfId="11" applyNumberFormat="1" applyFont="1" applyFill="1" applyBorder="1" applyAlignment="1">
      <alignment vertical="center"/>
    </xf>
    <xf numFmtId="0" fontId="1" fillId="2" borderId="52" xfId="14" applyFont="1" applyFill="1" applyBorder="1" applyAlignment="1">
      <alignment horizontal="center" vertical="center" wrapText="1"/>
    </xf>
    <xf numFmtId="0" fontId="1" fillId="2" borderId="29" xfId="14" applyFont="1" applyFill="1" applyBorder="1">
      <alignment vertical="center"/>
    </xf>
    <xf numFmtId="177" fontId="1" fillId="0" borderId="72" xfId="14" applyNumberFormat="1" applyFont="1" applyBorder="1">
      <alignment vertical="center"/>
    </xf>
    <xf numFmtId="177" fontId="1" fillId="0" borderId="69" xfId="14" applyNumberFormat="1" applyFont="1" applyBorder="1">
      <alignment vertical="center"/>
    </xf>
    <xf numFmtId="177" fontId="1" fillId="0" borderId="72" xfId="11" applyNumberFormat="1" applyFont="1" applyFill="1" applyBorder="1" applyAlignment="1">
      <alignment vertical="center"/>
    </xf>
    <xf numFmtId="177" fontId="1" fillId="0" borderId="24" xfId="11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0" fontId="7" fillId="0" borderId="0" xfId="14" applyProtection="1">
      <alignment vertical="center"/>
      <protection locked="0"/>
    </xf>
    <xf numFmtId="176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1" fillId="0" borderId="57" xfId="14" applyNumberFormat="1" applyFont="1" applyBorder="1" applyAlignment="1">
      <alignment horizontal="right" vertical="center"/>
    </xf>
    <xf numFmtId="176" fontId="1" fillId="0" borderId="36" xfId="14" applyNumberFormat="1" applyFont="1" applyBorder="1" applyAlignment="1">
      <alignment horizontal="right" vertical="center"/>
    </xf>
    <xf numFmtId="176" fontId="1" fillId="0" borderId="58" xfId="14" applyNumberFormat="1" applyFont="1" applyBorder="1" applyAlignment="1">
      <alignment horizontal="right" vertical="center"/>
    </xf>
    <xf numFmtId="176" fontId="1" fillId="0" borderId="59" xfId="14" applyNumberFormat="1" applyFont="1" applyBorder="1" applyAlignment="1">
      <alignment horizontal="right" vertical="center"/>
    </xf>
    <xf numFmtId="176" fontId="1" fillId="0" borderId="24" xfId="14" applyNumberFormat="1" applyFont="1" applyBorder="1" applyAlignment="1">
      <alignment horizontal="right" vertical="center"/>
    </xf>
    <xf numFmtId="176" fontId="1" fillId="0" borderId="6" xfId="14" applyNumberFormat="1" applyFont="1" applyBorder="1" applyAlignment="1">
      <alignment horizontal="right" vertical="center"/>
    </xf>
    <xf numFmtId="176" fontId="1" fillId="0" borderId="64" xfId="14" applyNumberFormat="1" applyFont="1" applyBorder="1" applyAlignment="1">
      <alignment horizontal="right" vertical="center"/>
    </xf>
    <xf numFmtId="176" fontId="1" fillId="0" borderId="60" xfId="14" applyNumberFormat="1" applyFont="1" applyBorder="1" applyAlignment="1">
      <alignment horizontal="right" vertical="center"/>
    </xf>
    <xf numFmtId="176" fontId="1" fillId="0" borderId="40" xfId="14" applyNumberFormat="1" applyFont="1" applyBorder="1" applyAlignment="1">
      <alignment horizontal="right" vertical="center"/>
    </xf>
    <xf numFmtId="176" fontId="1" fillId="0" borderId="72" xfId="14" applyNumberFormat="1" applyFont="1" applyBorder="1" applyAlignment="1">
      <alignment horizontal="right" vertical="center"/>
    </xf>
    <xf numFmtId="176" fontId="1" fillId="0" borderId="61" xfId="14" applyNumberFormat="1" applyFont="1" applyBorder="1" applyAlignment="1">
      <alignment horizontal="right" vertical="center"/>
    </xf>
    <xf numFmtId="176" fontId="1" fillId="0" borderId="26" xfId="14" applyNumberFormat="1" applyFont="1" applyBorder="1" applyAlignment="1">
      <alignment horizontal="right" vertical="center"/>
    </xf>
    <xf numFmtId="176" fontId="1" fillId="0" borderId="10" xfId="14" applyNumberFormat="1" applyFont="1" applyBorder="1" applyAlignment="1">
      <alignment horizontal="right" vertical="center"/>
    </xf>
    <xf numFmtId="176" fontId="1" fillId="0" borderId="63" xfId="14" applyNumberFormat="1" applyFont="1" applyBorder="1" applyAlignment="1">
      <alignment horizontal="right" vertical="center"/>
    </xf>
    <xf numFmtId="176" fontId="1" fillId="0" borderId="69" xfId="14" applyNumberFormat="1" applyFont="1" applyBorder="1" applyAlignment="1">
      <alignment horizontal="right" vertical="center"/>
    </xf>
    <xf numFmtId="176" fontId="1" fillId="0" borderId="43" xfId="14" applyNumberFormat="1" applyFont="1" applyBorder="1" applyAlignment="1">
      <alignment horizontal="right" vertical="center"/>
    </xf>
    <xf numFmtId="176" fontId="1" fillId="0" borderId="24" xfId="11" applyNumberFormat="1" applyFont="1" applyFill="1" applyBorder="1" applyAlignment="1">
      <alignment horizontal="right" vertical="center"/>
    </xf>
    <xf numFmtId="176" fontId="1" fillId="0" borderId="64" xfId="11" applyNumberFormat="1" applyFont="1" applyFill="1" applyBorder="1" applyAlignment="1">
      <alignment horizontal="right" vertical="center"/>
    </xf>
    <xf numFmtId="176" fontId="1" fillId="0" borderId="65" xfId="14" applyNumberFormat="1" applyFont="1" applyBorder="1" applyAlignment="1">
      <alignment horizontal="right" vertical="center"/>
    </xf>
    <xf numFmtId="176" fontId="1" fillId="0" borderId="40" xfId="11" applyNumberFormat="1" applyFont="1" applyFill="1" applyBorder="1" applyAlignment="1">
      <alignment horizontal="right" vertical="center"/>
    </xf>
    <xf numFmtId="176" fontId="1" fillId="0" borderId="72" xfId="11" applyNumberFormat="1" applyFont="1" applyFill="1" applyBorder="1" applyAlignment="1">
      <alignment horizontal="right" vertical="center"/>
    </xf>
    <xf numFmtId="176" fontId="1" fillId="0" borderId="56" xfId="14" applyNumberFormat="1" applyFont="1" applyBorder="1" applyAlignment="1">
      <alignment horizontal="right" vertical="center"/>
    </xf>
    <xf numFmtId="176" fontId="1" fillId="0" borderId="32" xfId="11" applyNumberFormat="1" applyFont="1" applyFill="1" applyBorder="1" applyAlignment="1">
      <alignment horizontal="right" vertical="center"/>
    </xf>
    <xf numFmtId="176" fontId="1" fillId="0" borderId="52" xfId="11" applyNumberFormat="1" applyFont="1" applyFill="1" applyBorder="1" applyAlignment="1">
      <alignment horizontal="right" vertical="center"/>
    </xf>
    <xf numFmtId="176" fontId="1" fillId="0" borderId="66" xfId="14" applyNumberFormat="1" applyFont="1" applyBorder="1" applyAlignment="1">
      <alignment horizontal="right" vertical="center"/>
    </xf>
    <xf numFmtId="176" fontId="1" fillId="0" borderId="55" xfId="11" applyNumberFormat="1" applyFont="1" applyFill="1" applyBorder="1" applyAlignment="1">
      <alignment horizontal="right" vertical="center"/>
    </xf>
    <xf numFmtId="176" fontId="1" fillId="0" borderId="17" xfId="11" applyNumberFormat="1" applyFont="1" applyFill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8" fontId="13" fillId="0" borderId="77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9" fontId="13" fillId="0" borderId="78" xfId="0" applyNumberFormat="1" applyFont="1" applyBorder="1" applyAlignment="1">
      <alignment horizontal="right" vertical="center"/>
    </xf>
    <xf numFmtId="179" fontId="13" fillId="0" borderId="79" xfId="0" applyNumberFormat="1" applyFont="1" applyBorder="1" applyAlignment="1">
      <alignment horizontal="right" vertical="center"/>
    </xf>
    <xf numFmtId="179" fontId="13" fillId="0" borderId="80" xfId="0" applyNumberFormat="1" applyFont="1" applyBorder="1" applyAlignment="1">
      <alignment horizontal="right" vertical="center"/>
    </xf>
    <xf numFmtId="179" fontId="13" fillId="0" borderId="81" xfId="0" applyNumberFormat="1" applyFont="1" applyBorder="1">
      <alignment vertical="center"/>
    </xf>
    <xf numFmtId="179" fontId="13" fillId="0" borderId="77" xfId="0" applyNumberFormat="1" applyFont="1" applyBorder="1" applyAlignment="1">
      <alignment horizontal="right" vertical="center"/>
    </xf>
    <xf numFmtId="179" fontId="1" fillId="0" borderId="3" xfId="0" applyNumberFormat="1" applyFont="1" applyBorder="1" applyAlignment="1">
      <alignment horizontal="right" vertical="center"/>
    </xf>
    <xf numFmtId="178" fontId="20" fillId="0" borderId="77" xfId="14" applyNumberFormat="1" applyFont="1" applyBorder="1" applyAlignment="1">
      <alignment horizontal="center"/>
    </xf>
    <xf numFmtId="179" fontId="20" fillId="0" borderId="79" xfId="14" applyNumberFormat="1" applyFont="1" applyBorder="1" applyAlignment="1">
      <alignment horizontal="right" vertical="center"/>
    </xf>
    <xf numFmtId="179" fontId="20" fillId="0" borderId="80" xfId="14" applyNumberFormat="1" applyFont="1" applyBorder="1" applyAlignment="1">
      <alignment horizontal="right" vertical="center"/>
    </xf>
    <xf numFmtId="179" fontId="20" fillId="0" borderId="81" xfId="14" applyNumberFormat="1" applyFont="1" applyBorder="1" applyAlignment="1">
      <alignment horizontal="right" vertical="center"/>
    </xf>
    <xf numFmtId="179" fontId="20" fillId="0" borderId="82" xfId="14" applyNumberFormat="1" applyFont="1" applyBorder="1" applyAlignment="1">
      <alignment horizontal="right" vertical="center"/>
    </xf>
    <xf numFmtId="179" fontId="1" fillId="0" borderId="83" xfId="11" applyNumberFormat="1" applyFont="1" applyFill="1" applyBorder="1" applyAlignment="1">
      <alignment horizontal="right" vertical="center"/>
    </xf>
    <xf numFmtId="179" fontId="1" fillId="0" borderId="81" xfId="11" applyNumberFormat="1" applyFont="1" applyFill="1" applyBorder="1" applyAlignment="1">
      <alignment horizontal="right" vertical="center"/>
    </xf>
    <xf numFmtId="0" fontId="1" fillId="0" borderId="50" xfId="0" applyFont="1" applyBorder="1" applyAlignment="1">
      <alignment horizontal="center"/>
    </xf>
    <xf numFmtId="179" fontId="1" fillId="0" borderId="79" xfId="0" applyNumberFormat="1" applyFont="1" applyBorder="1" applyAlignment="1">
      <alignment horizontal="right" vertical="center"/>
    </xf>
    <xf numFmtId="179" fontId="1" fillId="0" borderId="80" xfId="0" applyNumberFormat="1" applyFont="1" applyBorder="1" applyAlignment="1">
      <alignment horizontal="right" vertical="center"/>
    </xf>
    <xf numFmtId="179" fontId="1" fillId="0" borderId="83" xfId="0" applyNumberFormat="1" applyFont="1" applyBorder="1" applyAlignment="1">
      <alignment horizontal="right" vertical="center"/>
    </xf>
    <xf numFmtId="179" fontId="1" fillId="0" borderId="77" xfId="0" applyNumberFormat="1" applyFont="1" applyBorder="1" applyAlignment="1">
      <alignment horizontal="right" vertical="center"/>
    </xf>
    <xf numFmtId="179" fontId="19" fillId="0" borderId="79" xfId="0" applyNumberFormat="1" applyFont="1" applyBorder="1" applyAlignment="1">
      <alignment horizontal="right" vertical="center"/>
    </xf>
    <xf numFmtId="179" fontId="19" fillId="0" borderId="83" xfId="0" applyNumberFormat="1" applyFont="1" applyBorder="1" applyAlignment="1">
      <alignment horizontal="right" vertical="center"/>
    </xf>
    <xf numFmtId="179" fontId="19" fillId="0" borderId="80" xfId="0" applyNumberFormat="1" applyFont="1" applyBorder="1" applyAlignment="1">
      <alignment horizontal="right" vertical="center"/>
    </xf>
    <xf numFmtId="179" fontId="13" fillId="0" borderId="81" xfId="0" applyNumberFormat="1" applyFont="1" applyBorder="1" applyAlignment="1">
      <alignment horizontal="right" vertical="center"/>
    </xf>
    <xf numFmtId="179" fontId="13" fillId="0" borderId="84" xfId="0" applyNumberFormat="1" applyFont="1" applyBorder="1" applyAlignment="1">
      <alignment horizontal="right" vertical="center"/>
    </xf>
    <xf numFmtId="0" fontId="7" fillId="0" borderId="0" xfId="14" applyAlignment="1">
      <alignment horizontal="right" vertical="center"/>
    </xf>
    <xf numFmtId="0" fontId="7" fillId="0" borderId="13" xfId="14" applyBorder="1">
      <alignment vertical="center"/>
    </xf>
    <xf numFmtId="38" fontId="7" fillId="0" borderId="13" xfId="1" applyFont="1" applyBorder="1" applyProtection="1">
      <alignment vertical="center"/>
      <protection locked="0"/>
    </xf>
    <xf numFmtId="0" fontId="7" fillId="0" borderId="8" xfId="14" applyBorder="1">
      <alignment vertical="center"/>
    </xf>
    <xf numFmtId="38" fontId="7" fillId="0" borderId="8" xfId="1" applyFont="1" applyBorder="1" applyProtection="1">
      <alignment vertical="center"/>
      <protection locked="0"/>
    </xf>
    <xf numFmtId="180" fontId="1" fillId="0" borderId="64" xfId="11" applyNumberFormat="1" applyFont="1" applyFill="1" applyBorder="1" applyAlignment="1">
      <alignment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18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4" applyFont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" xfId="4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0" fontId="28" fillId="0" borderId="0" xfId="14" applyFont="1" applyAlignment="1">
      <alignment horizontal="right" vertical="center"/>
    </xf>
    <xf numFmtId="0" fontId="10" fillId="0" borderId="0" xfId="14" applyFont="1" applyAlignment="1">
      <alignment horizontal="center" vertical="center"/>
    </xf>
    <xf numFmtId="0" fontId="1" fillId="0" borderId="0" xfId="14" applyFont="1" applyAlignment="1">
      <alignment horizontal="center" wrapText="1"/>
    </xf>
    <xf numFmtId="0" fontId="1" fillId="0" borderId="0" xfId="14" applyFont="1" applyAlignment="1">
      <alignment horizontal="center"/>
    </xf>
    <xf numFmtId="0" fontId="20" fillId="0" borderId="2" xfId="14" applyFont="1" applyBorder="1" applyAlignment="1">
      <alignment horizontal="center" vertical="center"/>
    </xf>
    <xf numFmtId="0" fontId="20" fillId="0" borderId="3" xfId="14" applyFont="1" applyBorder="1" applyAlignment="1">
      <alignment horizontal="center" vertical="center"/>
    </xf>
    <xf numFmtId="0" fontId="20" fillId="0" borderId="49" xfId="14" applyFont="1" applyBorder="1" applyAlignment="1">
      <alignment horizontal="center"/>
    </xf>
    <xf numFmtId="0" fontId="20" fillId="0" borderId="50" xfId="14" applyFont="1" applyBorder="1" applyAlignment="1">
      <alignment horizontal="center"/>
    </xf>
    <xf numFmtId="177" fontId="1" fillId="0" borderId="24" xfId="14" applyNumberFormat="1" applyFont="1" applyBorder="1">
      <alignment vertical="center"/>
    </xf>
    <xf numFmtId="177" fontId="1" fillId="0" borderId="25" xfId="14" applyNumberFormat="1" applyFont="1" applyBorder="1">
      <alignment vertical="center"/>
    </xf>
    <xf numFmtId="177" fontId="1" fillId="0" borderId="49" xfId="14" applyNumberFormat="1" applyFont="1" applyBorder="1">
      <alignment vertical="center"/>
    </xf>
    <xf numFmtId="177" fontId="1" fillId="0" borderId="50" xfId="14" applyNumberFormat="1" applyFont="1" applyBorder="1">
      <alignment vertical="center"/>
    </xf>
    <xf numFmtId="177" fontId="1" fillId="0" borderId="26" xfId="14" applyNumberFormat="1" applyFont="1" applyBorder="1">
      <alignment vertical="center"/>
    </xf>
    <xf numFmtId="177" fontId="1" fillId="0" borderId="27" xfId="14" applyNumberFormat="1" applyFont="1" applyBorder="1">
      <alignment vertical="center"/>
    </xf>
    <xf numFmtId="177" fontId="1" fillId="0" borderId="55" xfId="14" applyNumberFormat="1" applyFont="1" applyBorder="1">
      <alignment vertical="center"/>
    </xf>
    <xf numFmtId="177" fontId="1" fillId="0" borderId="67" xfId="14" applyNumberFormat="1" applyFont="1" applyBorder="1">
      <alignment vertical="center"/>
    </xf>
    <xf numFmtId="177" fontId="1" fillId="0" borderId="8" xfId="14" applyNumberFormat="1" applyFont="1" applyBorder="1">
      <alignment vertical="center"/>
    </xf>
    <xf numFmtId="0" fontId="1" fillId="2" borderId="19" xfId="14" applyFont="1" applyFill="1" applyBorder="1" applyAlignment="1">
      <alignment horizontal="center" vertical="center"/>
    </xf>
    <xf numFmtId="0" fontId="1" fillId="2" borderId="20" xfId="14" applyFont="1" applyFill="1" applyBorder="1" applyAlignment="1">
      <alignment horizontal="center" vertical="center"/>
    </xf>
    <xf numFmtId="0" fontId="1" fillId="2" borderId="21" xfId="14" applyFont="1" applyFill="1" applyBorder="1" applyAlignment="1">
      <alignment horizontal="center" vertical="center"/>
    </xf>
    <xf numFmtId="0" fontId="1" fillId="2" borderId="15" xfId="14" applyFont="1" applyFill="1" applyBorder="1" applyAlignment="1">
      <alignment horizontal="center" vertical="center"/>
    </xf>
    <xf numFmtId="0" fontId="1" fillId="2" borderId="1" xfId="14" applyFont="1" applyFill="1" applyBorder="1" applyAlignment="1">
      <alignment horizontal="center" vertical="center"/>
    </xf>
    <xf numFmtId="0" fontId="1" fillId="2" borderId="16" xfId="14" applyFont="1" applyFill="1" applyBorder="1" applyAlignment="1">
      <alignment horizontal="center" vertical="center"/>
    </xf>
    <xf numFmtId="0" fontId="1" fillId="2" borderId="22" xfId="14" applyFont="1" applyFill="1" applyBorder="1" applyAlignment="1">
      <alignment horizontal="center" vertical="center"/>
    </xf>
    <xf numFmtId="0" fontId="1" fillId="2" borderId="55" xfId="14" applyFont="1" applyFill="1" applyBorder="1" applyAlignment="1">
      <alignment horizontal="center" vertical="center"/>
    </xf>
    <xf numFmtId="177" fontId="1" fillId="0" borderId="36" xfId="14" applyNumberFormat="1" applyFont="1" applyBorder="1">
      <alignment vertical="center"/>
    </xf>
    <xf numFmtId="177" fontId="1" fillId="0" borderId="68" xfId="14" applyNumberFormat="1" applyFont="1" applyBorder="1">
      <alignment vertical="center"/>
    </xf>
    <xf numFmtId="177" fontId="1" fillId="0" borderId="0" xfId="14" applyNumberFormat="1" applyFont="1">
      <alignment vertical="center"/>
    </xf>
    <xf numFmtId="177" fontId="1" fillId="0" borderId="40" xfId="14" applyNumberFormat="1" applyFont="1" applyBorder="1">
      <alignment vertical="center"/>
    </xf>
    <xf numFmtId="177" fontId="1" fillId="0" borderId="13" xfId="14" applyNumberFormat="1" applyFont="1" applyBorder="1">
      <alignment vertical="center"/>
    </xf>
    <xf numFmtId="177" fontId="1" fillId="0" borderId="32" xfId="14" applyNumberFormat="1" applyFont="1" applyBorder="1">
      <alignment vertical="center"/>
    </xf>
    <xf numFmtId="177" fontId="1" fillId="0" borderId="31" xfId="14" applyNumberFormat="1" applyFont="1" applyBorder="1">
      <alignment vertical="center"/>
    </xf>
    <xf numFmtId="177" fontId="1" fillId="0" borderId="1" xfId="14" applyNumberFormat="1" applyFont="1" applyBorder="1">
      <alignment vertical="center"/>
    </xf>
    <xf numFmtId="177" fontId="1" fillId="0" borderId="43" xfId="14" applyNumberFormat="1" applyFont="1" applyBorder="1">
      <alignment vertical="center"/>
    </xf>
    <xf numFmtId="177" fontId="1" fillId="0" borderId="62" xfId="14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right" vertical="center"/>
    </xf>
    <xf numFmtId="177" fontId="1" fillId="0" borderId="38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177" fontId="1" fillId="0" borderId="39" xfId="0" applyNumberFormat="1" applyFont="1" applyBorder="1" applyAlignment="1">
      <alignment horizontal="center" vertical="center"/>
    </xf>
    <xf numFmtId="177" fontId="1" fillId="0" borderId="40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177" fontId="1" fillId="0" borderId="37" xfId="0" applyNumberFormat="1" applyFont="1" applyBorder="1" applyAlignment="1">
      <alignment horizontal="center" vertical="center"/>
    </xf>
    <xf numFmtId="177" fontId="1" fillId="0" borderId="43" xfId="0" applyNumberFormat="1" applyFont="1" applyBorder="1" applyAlignment="1">
      <alignment horizontal="center" vertical="center"/>
    </xf>
    <xf numFmtId="177" fontId="1" fillId="0" borderId="44" xfId="0" applyNumberFormat="1" applyFont="1" applyBorder="1" applyAlignment="1">
      <alignment horizontal="center" vertical="center"/>
    </xf>
    <xf numFmtId="177" fontId="1" fillId="0" borderId="42" xfId="0" applyNumberFormat="1" applyFont="1" applyBorder="1" applyAlignment="1">
      <alignment horizontal="center" vertical="center"/>
    </xf>
    <xf numFmtId="177" fontId="1" fillId="0" borderId="45" xfId="0" applyNumberFormat="1" applyFont="1" applyBorder="1" applyAlignment="1">
      <alignment horizontal="right" vertical="center"/>
    </xf>
    <xf numFmtId="177" fontId="1" fillId="0" borderId="47" xfId="0" applyNumberFormat="1" applyFont="1" applyBorder="1" applyAlignment="1">
      <alignment horizontal="right" vertical="center"/>
    </xf>
    <xf numFmtId="177" fontId="1" fillId="0" borderId="49" xfId="0" applyNumberFormat="1" applyFont="1" applyBorder="1" applyAlignment="1">
      <alignment horizontal="right" vertical="center"/>
    </xf>
    <xf numFmtId="177" fontId="1" fillId="0" borderId="50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right" vertical="center"/>
    </xf>
    <xf numFmtId="177" fontId="1" fillId="0" borderId="44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70" xfId="0" applyNumberFormat="1" applyFont="1" applyBorder="1" applyAlignment="1">
      <alignment horizontal="right" vertical="center"/>
    </xf>
    <xf numFmtId="177" fontId="1" fillId="0" borderId="71" xfId="0" applyNumberFormat="1" applyFont="1" applyBorder="1" applyAlignment="1">
      <alignment horizontal="right" vertical="center"/>
    </xf>
    <xf numFmtId="177" fontId="1" fillId="0" borderId="73" xfId="0" applyNumberFormat="1" applyFont="1" applyBorder="1" applyAlignment="1">
      <alignment horizontal="right" vertical="center"/>
    </xf>
    <xf numFmtId="177" fontId="1" fillId="0" borderId="74" xfId="0" applyNumberFormat="1" applyFont="1" applyBorder="1" applyAlignment="1">
      <alignment horizontal="right" vertical="center"/>
    </xf>
    <xf numFmtId="177" fontId="1" fillId="0" borderId="48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75" xfId="0" applyNumberFormat="1" applyFont="1" applyBorder="1" applyAlignment="1">
      <alignment horizontal="right" vertical="center"/>
    </xf>
    <xf numFmtId="177" fontId="1" fillId="0" borderId="62" xfId="0" applyNumberFormat="1" applyFont="1" applyBorder="1" applyAlignment="1">
      <alignment horizontal="right" vertical="center"/>
    </xf>
    <xf numFmtId="177" fontId="1" fillId="0" borderId="62" xfId="0" applyNumberFormat="1" applyFont="1" applyBorder="1" applyAlignment="1">
      <alignment horizontal="center" vertical="center"/>
    </xf>
    <xf numFmtId="177" fontId="1" fillId="0" borderId="33" xfId="0" applyNumberFormat="1" applyFont="1" applyBorder="1" applyAlignment="1">
      <alignment horizontal="right" vertical="center"/>
    </xf>
    <xf numFmtId="0" fontId="1" fillId="0" borderId="5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77" fontId="1" fillId="0" borderId="24" xfId="0" applyNumberFormat="1" applyFont="1" applyBorder="1">
      <alignment vertical="center"/>
    </xf>
    <xf numFmtId="177" fontId="1" fillId="0" borderId="25" xfId="0" applyNumberFormat="1" applyFont="1" applyBorder="1">
      <alignment vertical="center"/>
    </xf>
    <xf numFmtId="180" fontId="1" fillId="0" borderId="43" xfId="0" applyNumberFormat="1" applyFont="1" applyBorder="1" applyAlignment="1">
      <alignment horizontal="right" vertical="center"/>
    </xf>
    <xf numFmtId="180" fontId="1" fillId="0" borderId="44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176" fontId="1" fillId="0" borderId="24" xfId="14" applyNumberFormat="1" applyFont="1" applyBorder="1" applyAlignment="1">
      <alignment horizontal="right" vertical="center"/>
    </xf>
    <xf numFmtId="176" fontId="1" fillId="0" borderId="25" xfId="14" applyNumberFormat="1" applyFont="1" applyBorder="1" applyAlignment="1">
      <alignment horizontal="right" vertical="center"/>
    </xf>
    <xf numFmtId="176" fontId="1" fillId="0" borderId="26" xfId="14" applyNumberFormat="1" applyFont="1" applyBorder="1" applyAlignment="1">
      <alignment horizontal="right" vertical="center"/>
    </xf>
    <xf numFmtId="176" fontId="1" fillId="0" borderId="27" xfId="14" applyNumberFormat="1" applyFont="1" applyBorder="1" applyAlignment="1">
      <alignment horizontal="right" vertical="center"/>
    </xf>
    <xf numFmtId="176" fontId="1" fillId="0" borderId="55" xfId="14" applyNumberFormat="1" applyFont="1" applyBorder="1" applyAlignment="1">
      <alignment horizontal="right" vertical="center"/>
    </xf>
    <xf numFmtId="176" fontId="1" fillId="0" borderId="67" xfId="14" applyNumberFormat="1" applyFont="1" applyBorder="1" applyAlignment="1">
      <alignment horizontal="right" vertical="center"/>
    </xf>
    <xf numFmtId="176" fontId="1" fillId="0" borderId="49" xfId="14" applyNumberFormat="1" applyFont="1" applyBorder="1" applyAlignment="1">
      <alignment horizontal="right" vertical="center"/>
    </xf>
    <xf numFmtId="176" fontId="1" fillId="0" borderId="50" xfId="14" applyNumberFormat="1" applyFont="1" applyBorder="1" applyAlignment="1">
      <alignment horizontal="right" vertical="center"/>
    </xf>
    <xf numFmtId="176" fontId="1" fillId="0" borderId="0" xfId="14" applyNumberFormat="1" applyFont="1" applyAlignment="1">
      <alignment horizontal="right" vertical="center"/>
    </xf>
    <xf numFmtId="176" fontId="1" fillId="0" borderId="36" xfId="14" applyNumberFormat="1" applyFont="1" applyBorder="1" applyAlignment="1">
      <alignment horizontal="right" vertical="center"/>
    </xf>
    <xf numFmtId="176" fontId="1" fillId="0" borderId="68" xfId="14" applyNumberFormat="1" applyFont="1" applyBorder="1" applyAlignment="1">
      <alignment horizontal="right" vertical="center"/>
    </xf>
    <xf numFmtId="176" fontId="1" fillId="0" borderId="40" xfId="14" applyNumberFormat="1" applyFont="1" applyBorder="1" applyAlignment="1">
      <alignment horizontal="right" vertical="center"/>
    </xf>
    <xf numFmtId="176" fontId="1" fillId="0" borderId="13" xfId="14" applyNumberFormat="1" applyFont="1" applyBorder="1" applyAlignment="1">
      <alignment horizontal="right" vertical="center"/>
    </xf>
    <xf numFmtId="176" fontId="1" fillId="0" borderId="8" xfId="14" applyNumberFormat="1" applyFont="1" applyBorder="1" applyAlignment="1">
      <alignment horizontal="right" vertical="center"/>
    </xf>
    <xf numFmtId="176" fontId="1" fillId="0" borderId="43" xfId="14" applyNumberFormat="1" applyFont="1" applyBorder="1" applyAlignment="1">
      <alignment horizontal="right" vertical="center"/>
    </xf>
    <xf numFmtId="176" fontId="1" fillId="0" borderId="62" xfId="14" applyNumberFormat="1" applyFont="1" applyBorder="1" applyAlignment="1">
      <alignment horizontal="right" vertical="center"/>
    </xf>
    <xf numFmtId="176" fontId="1" fillId="0" borderId="1" xfId="14" applyNumberFormat="1" applyFont="1" applyBorder="1" applyAlignment="1">
      <alignment horizontal="right" vertical="center"/>
    </xf>
    <xf numFmtId="176" fontId="1" fillId="0" borderId="32" xfId="14" applyNumberFormat="1" applyFont="1" applyBorder="1" applyAlignment="1">
      <alignment horizontal="right" vertical="center"/>
    </xf>
    <xf numFmtId="176" fontId="1" fillId="0" borderId="31" xfId="14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43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73" xfId="0" applyNumberFormat="1" applyFont="1" applyBorder="1" applyAlignment="1">
      <alignment horizontal="right" vertical="center"/>
    </xf>
    <xf numFmtId="176" fontId="1" fillId="0" borderId="74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70" xfId="0" applyNumberFormat="1" applyFont="1" applyBorder="1" applyAlignment="1">
      <alignment horizontal="right" vertical="center"/>
    </xf>
    <xf numFmtId="176" fontId="1" fillId="0" borderId="71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176" fontId="1" fillId="0" borderId="45" xfId="0" applyNumberFormat="1" applyFont="1" applyBorder="1" applyAlignment="1">
      <alignment horizontal="right" vertical="center"/>
    </xf>
    <xf numFmtId="176" fontId="1" fillId="0" borderId="47" xfId="0" applyNumberFormat="1" applyFont="1" applyBorder="1" applyAlignment="1">
      <alignment horizontal="right" vertical="center"/>
    </xf>
    <xf numFmtId="176" fontId="1" fillId="0" borderId="75" xfId="0" applyNumberFormat="1" applyFont="1" applyBorder="1" applyAlignment="1">
      <alignment horizontal="right" vertical="center"/>
    </xf>
    <xf numFmtId="176" fontId="1" fillId="0" borderId="62" xfId="0" applyNumberFormat="1" applyFont="1" applyBorder="1" applyAlignment="1">
      <alignment horizontal="right" vertical="center"/>
    </xf>
    <xf numFmtId="176" fontId="1" fillId="0" borderId="49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48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20" fillId="0" borderId="78" xfId="14" applyFont="1" applyBorder="1" applyAlignment="1">
      <alignment horizontal="center" vertical="center"/>
    </xf>
    <xf numFmtId="0" fontId="20" fillId="0" borderId="81" xfId="14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62" xfId="0" applyNumberFormat="1" applyFont="1" applyBorder="1" applyAlignment="1">
      <alignment horizontal="center" vertical="center"/>
    </xf>
    <xf numFmtId="176" fontId="1" fillId="0" borderId="24" xfId="0" applyNumberFormat="1" applyFont="1" applyBorder="1">
      <alignment vertical="center"/>
    </xf>
    <xf numFmtId="176" fontId="1" fillId="0" borderId="25" xfId="0" applyNumberFormat="1" applyFont="1" applyBorder="1">
      <alignment vertical="center"/>
    </xf>
    <xf numFmtId="176" fontId="1" fillId="0" borderId="38" xfId="0" applyNumberFormat="1" applyFont="1" applyBorder="1" applyAlignment="1">
      <alignment horizontal="center" vertical="center"/>
    </xf>
    <xf numFmtId="176" fontId="1" fillId="0" borderId="44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176" fontId="1" fillId="0" borderId="34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8" fontId="0" fillId="0" borderId="78" xfId="0" applyNumberFormat="1" applyBorder="1" applyAlignment="1">
      <alignment horizontal="center" vertical="center"/>
    </xf>
    <xf numFmtId="178" fontId="0" fillId="0" borderId="81" xfId="0" applyNumberFormat="1" applyBorder="1" applyAlignment="1">
      <alignment horizontal="center" vertical="center"/>
    </xf>
  </cellXfs>
  <cellStyles count="20">
    <cellStyle name="パーセント 2" xfId="7" xr:uid="{00000000-0005-0000-0000-000000000000}"/>
    <cellStyle name="パーセント 3" xfId="8" xr:uid="{00000000-0005-0000-0000-000001000000}"/>
    <cellStyle name="桁区切り" xfId="1" builtinId="6"/>
    <cellStyle name="桁区切り 2" xfId="9" xr:uid="{00000000-0005-0000-0000-000003000000}"/>
    <cellStyle name="桁区切り 3" xfId="10" xr:uid="{00000000-0005-0000-0000-000004000000}"/>
    <cellStyle name="桁区切り 4" xfId="11" xr:uid="{00000000-0005-0000-0000-000005000000}"/>
    <cellStyle name="桁区切り 7" xfId="12" xr:uid="{00000000-0005-0000-0000-000006000000}"/>
    <cellStyle name="標準" xfId="0" builtinId="0"/>
    <cellStyle name="標準 2" xfId="13" xr:uid="{00000000-0005-0000-0000-000008000000}"/>
    <cellStyle name="標準 2 3" xfId="14" xr:uid="{00000000-0005-0000-0000-000009000000}"/>
    <cellStyle name="標準 2_コピーH22財務諸表（詳細版）【24.3月公表】" xfId="15" xr:uid="{00000000-0005-0000-0000-00000A000000}"/>
    <cellStyle name="標準 3" xfId="16" xr:uid="{00000000-0005-0000-0000-00000B000000}"/>
    <cellStyle name="標準 4" xfId="17" xr:uid="{00000000-0005-0000-0000-00000C000000}"/>
    <cellStyle name="標準 5" xfId="18" xr:uid="{00000000-0005-0000-0000-00000D000000}"/>
    <cellStyle name="標準_03.04.01.財務諸表雛形_様式_桜内案１" xfId="4" xr:uid="{00000000-0005-0000-0000-00000E000000}"/>
    <cellStyle name="標準_03.04.01.財務諸表雛形_様式_桜内案１_コピー03　普通会計４表2006.12.23_仕訳" xfId="5" xr:uid="{00000000-0005-0000-0000-00000F000000}"/>
    <cellStyle name="標準_⑲四表【普通会計・単体・連結】" xfId="2" xr:uid="{00000000-0005-0000-0000-000010000000}"/>
    <cellStyle name="標準_基準　標準様式" xfId="3" xr:uid="{00000000-0005-0000-0000-000011000000}"/>
    <cellStyle name="標準_別冊１　Ｐ2～Ｐ5　普通会計４表20070113_仕訳" xfId="6" xr:uid="{00000000-0005-0000-0000-000012000000}"/>
    <cellStyle name="標準１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144780</xdr:colOff>
          <xdr:row>14</xdr:row>
          <xdr:rowOff>30480</xdr:rowOff>
        </xdr:from>
        <xdr:to>
          <xdr:col>6</xdr:col>
          <xdr:colOff>38100</xdr:colOff>
          <xdr:row>16</xdr:row>
          <xdr:rowOff>160020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CSV取込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571500</xdr:colOff>
      <xdr:row>6</xdr:row>
      <xdr:rowOff>133350</xdr:rowOff>
    </xdr:from>
    <xdr:to>
      <xdr:col>8</xdr:col>
      <xdr:colOff>495300</xdr:colOff>
      <xdr:row>8</xdr:row>
      <xdr:rowOff>152400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628775" y="1162050"/>
          <a:ext cx="401002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FF"/>
              </a:solidFill>
              <a:latin typeface="ＭＳ 明朝"/>
              <a:ea typeface="ＭＳ 明朝"/>
            </a:rPr>
            <a:t>連結財務書類４表出力メニュー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5"/>
  <sheetViews>
    <sheetView showGridLines="0" workbookViewId="0">
      <selection activeCell="C7" sqref="C7"/>
    </sheetView>
  </sheetViews>
  <sheetFormatPr defaultColWidth="9.375" defaultRowHeight="13.2"/>
  <cols>
    <col min="1" max="1" width="26.5" style="124" bestFit="1" customWidth="1"/>
    <col min="2" max="2" width="15.5" style="124" bestFit="1" customWidth="1"/>
    <col min="3" max="8" width="9.375" style="124"/>
    <col min="9" max="9" width="12.125" style="124" customWidth="1"/>
    <col min="10" max="10" width="16.875" style="124" customWidth="1"/>
    <col min="11" max="16384" width="9.375" style="124"/>
  </cols>
  <sheetData>
    <row r="2" spans="1:10">
      <c r="A2" s="124" t="s">
        <v>192</v>
      </c>
      <c r="B2" s="196">
        <v>1000</v>
      </c>
      <c r="J2" s="256" t="s">
        <v>248</v>
      </c>
    </row>
    <row r="3" spans="1:10">
      <c r="A3" s="124" t="s">
        <v>191</v>
      </c>
      <c r="B3" s="196" t="str">
        <f>"（単位："&amp;NUMBERSTRING($B$2,1)&amp;"円）"</f>
        <v>（単位：千円）</v>
      </c>
      <c r="I3" s="257" t="s">
        <v>224</v>
      </c>
      <c r="J3" s="258">
        <v>0</v>
      </c>
    </row>
    <row r="4" spans="1:10">
      <c r="A4" s="124" t="s">
        <v>190</v>
      </c>
      <c r="B4" s="196" t="s">
        <v>257</v>
      </c>
      <c r="I4" s="259" t="s">
        <v>225</v>
      </c>
      <c r="J4" s="260">
        <v>0</v>
      </c>
    </row>
    <row r="5" spans="1:10">
      <c r="A5" s="124" t="s">
        <v>194</v>
      </c>
      <c r="B5" s="124" t="s">
        <v>249</v>
      </c>
    </row>
  </sheetData>
  <phoneticPr fontId="3"/>
  <dataValidations count="1">
    <dataValidation type="list" showInputMessage="1" showErrorMessage="1" sqref="B5" xr:uid="{00000000-0002-0000-0000-000000000000}">
      <formula1>"する,しない"</formula1>
    </dataValidation>
  </dataValidations>
  <pageMargins left="0.7" right="0.7" top="0.75" bottom="0.75" header="0.3" footer="0.3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READ_TextFile">
                <anchor moveWithCells="1" sizeWithCells="1">
                  <from>
                    <xdr:col>3</xdr:col>
                    <xdr:colOff>144780</xdr:colOff>
                    <xdr:row>14</xdr:row>
                    <xdr:rowOff>30480</xdr:rowOff>
                  </from>
                  <to>
                    <xdr:col>6</xdr:col>
                    <xdr:colOff>38100</xdr:colOff>
                    <xdr:row>16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FF00"/>
  </sheetPr>
  <dimension ref="B1:W62"/>
  <sheetViews>
    <sheetView topLeftCell="B2" zoomScaleNormal="100" zoomScaleSheetLayoutView="100" workbookViewId="0">
      <selection activeCell="B2" sqref="B2"/>
    </sheetView>
  </sheetViews>
  <sheetFormatPr defaultRowHeight="10.8"/>
  <cols>
    <col min="1" max="1" width="0" hidden="1" customWidth="1"/>
    <col min="2" max="15" width="2.875" customWidth="1"/>
    <col min="16" max="17" width="11" customWidth="1"/>
    <col min="18" max="19" width="10.375" customWidth="1"/>
    <col min="20" max="23" width="11" customWidth="1"/>
    <col min="24" max="25" width="4.125" customWidth="1"/>
  </cols>
  <sheetData>
    <row r="1" spans="2:23" hidden="1"/>
    <row r="2" spans="2:23" ht="18.75" customHeight="1">
      <c r="R2" s="181"/>
      <c r="S2" s="181"/>
      <c r="T2" s="313" t="s">
        <v>186</v>
      </c>
      <c r="U2" s="313"/>
      <c r="V2" s="313"/>
      <c r="W2" s="313"/>
    </row>
    <row r="3" spans="2:23" ht="16.2">
      <c r="B3" s="324" t="s">
        <v>180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</row>
    <row r="4" spans="2:23" ht="12">
      <c r="B4" s="314" t="str">
        <f>'行政コスト計算書及び純資産変動計算書(PL＆NW)円単位'!B4:W4</f>
        <v>自　令和 5年 4月 1日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</row>
    <row r="5" spans="2:23" ht="12">
      <c r="B5" s="314" t="str">
        <f>'行政コスト計算書及び純資産変動計算書(PL＆NW)円単位'!B5:W5</f>
        <v>至　令和 6年 3月31日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</row>
    <row r="6" spans="2:23" ht="16.8" thickBot="1">
      <c r="B6" s="32" t="str">
        <f>IF('貸借対照表(BS)円単位'!B5&lt;&gt;"",'貸借対照表(BS)円単位'!B5,"")</f>
        <v>連結</v>
      </c>
      <c r="C6" s="32"/>
      <c r="D6" s="32"/>
      <c r="E6" s="33"/>
      <c r="F6" s="34"/>
      <c r="G6" s="34"/>
      <c r="H6" s="34"/>
      <c r="I6" s="34"/>
      <c r="J6" s="34"/>
      <c r="K6" s="34"/>
      <c r="L6" s="34"/>
      <c r="M6" s="34"/>
      <c r="N6" s="34"/>
      <c r="O6" s="35"/>
      <c r="P6" s="34"/>
      <c r="Q6" s="35"/>
      <c r="R6" s="34"/>
      <c r="S6" s="34"/>
      <c r="T6" s="34"/>
      <c r="U6" s="36"/>
      <c r="V6" s="34"/>
      <c r="W6" s="36" t="str">
        <f>設定!$B$3</f>
        <v>（単位：千円）</v>
      </c>
    </row>
    <row r="7" spans="2:23" s="11" customFormat="1" ht="15.15" customHeight="1" thickBot="1">
      <c r="B7" s="317" t="s">
        <v>1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9"/>
      <c r="P7" s="320" t="s">
        <v>2</v>
      </c>
      <c r="Q7" s="321"/>
      <c r="R7" s="37"/>
      <c r="S7" s="37"/>
      <c r="T7" s="37"/>
      <c r="U7" s="13"/>
      <c r="V7" s="37"/>
      <c r="W7" s="13"/>
    </row>
    <row r="8" spans="2:23" s="11" customFormat="1" ht="15.15" customHeight="1">
      <c r="B8" s="38"/>
      <c r="C8" s="39"/>
      <c r="D8" s="40" t="s">
        <v>67</v>
      </c>
      <c r="E8" s="40"/>
      <c r="F8" s="40"/>
      <c r="G8" s="40"/>
      <c r="H8" s="39"/>
      <c r="I8" s="40"/>
      <c r="J8" s="40"/>
      <c r="K8" s="40"/>
      <c r="L8" s="40"/>
      <c r="M8" s="39"/>
      <c r="N8" s="39"/>
      <c r="O8" s="39"/>
      <c r="P8" s="414">
        <f>IF('行政コスト計算書及び純資産変動計算書(PL＆NW)円単位'!P8:Q8=0, "-",ROUND('行政コスト計算書及び純資産変動計算書(PL＆NW)円単位'!P8:Q8, -(LOG10(設定!$B$2)))/設定!$B$2)</f>
        <v>145811419</v>
      </c>
      <c r="Q8" s="415"/>
      <c r="R8" s="41"/>
      <c r="S8" s="41"/>
      <c r="T8" s="41"/>
      <c r="U8" s="41"/>
      <c r="V8" s="41"/>
      <c r="W8" s="41"/>
    </row>
    <row r="9" spans="2:23" s="11" customFormat="1" ht="15.15" customHeight="1">
      <c r="B9" s="12"/>
      <c r="C9" s="13"/>
      <c r="D9" s="13"/>
      <c r="E9" s="14" t="s">
        <v>68</v>
      </c>
      <c r="F9" s="14"/>
      <c r="G9" s="14"/>
      <c r="H9" s="14"/>
      <c r="I9" s="14"/>
      <c r="J9" s="14"/>
      <c r="K9" s="14"/>
      <c r="L9" s="14"/>
      <c r="M9" s="13"/>
      <c r="N9" s="13"/>
      <c r="O9" s="13"/>
      <c r="P9" s="412">
        <f>IF('行政コスト計算書及び純資産変動計算書(PL＆NW)円単位'!P9:Q9=0, "-",ROUND('行政コスト計算書及び純資産変動計算書(PL＆NW)円単位'!P9:Q9, -(LOG10(設定!$B$2)))/設定!$B$2)</f>
        <v>46497800</v>
      </c>
      <c r="Q9" s="413"/>
      <c r="R9" s="41"/>
      <c r="S9" s="41"/>
      <c r="T9" s="41"/>
      <c r="U9" s="41"/>
      <c r="V9" s="41"/>
      <c r="W9" s="41"/>
    </row>
    <row r="10" spans="2:23" s="11" customFormat="1" ht="15.15" customHeight="1">
      <c r="B10" s="12"/>
      <c r="C10" s="13"/>
      <c r="D10" s="13"/>
      <c r="E10" s="14"/>
      <c r="F10" s="14" t="s">
        <v>69</v>
      </c>
      <c r="G10" s="14"/>
      <c r="H10" s="14"/>
      <c r="I10" s="14"/>
      <c r="J10" s="14"/>
      <c r="K10" s="14"/>
      <c r="L10" s="14"/>
      <c r="M10" s="13"/>
      <c r="N10" s="13"/>
      <c r="O10" s="13"/>
      <c r="P10" s="412">
        <f>IF('行政コスト計算書及び純資産変動計算書(PL＆NW)円単位'!P10:Q10=0, "-",ROUND('行政コスト計算書及び純資産変動計算書(PL＆NW)円単位'!P10:Q10, -(LOG10(設定!$B$2)))/設定!$B$2)</f>
        <v>14211361</v>
      </c>
      <c r="Q10" s="413"/>
      <c r="R10" s="41"/>
      <c r="S10" s="41" t="s">
        <v>70</v>
      </c>
      <c r="T10" s="41"/>
      <c r="U10" s="41"/>
      <c r="V10" s="41"/>
      <c r="W10" s="41"/>
    </row>
    <row r="11" spans="2:23" s="11" customFormat="1" ht="15.15" customHeight="1">
      <c r="B11" s="12"/>
      <c r="C11" s="13"/>
      <c r="D11" s="13"/>
      <c r="E11" s="14"/>
      <c r="F11" s="14"/>
      <c r="G11" s="14" t="s">
        <v>71</v>
      </c>
      <c r="H11" s="14"/>
      <c r="I11" s="14"/>
      <c r="J11" s="14"/>
      <c r="K11" s="14"/>
      <c r="L11" s="14"/>
      <c r="M11" s="13"/>
      <c r="N11" s="13"/>
      <c r="O11" s="13"/>
      <c r="P11" s="412">
        <f>IF('行政コスト計算書及び純資産変動計算書(PL＆NW)円単位'!P11:Q11=0, "-",ROUND('行政コスト計算書及び純資産変動計算書(PL＆NW)円単位'!P11:Q11, -(LOG10(設定!$B$2)))/設定!$B$2)</f>
        <v>11632353</v>
      </c>
      <c r="Q11" s="413"/>
      <c r="R11" s="41"/>
      <c r="S11" s="41"/>
      <c r="T11" s="41"/>
      <c r="U11" s="41"/>
      <c r="V11" s="41"/>
      <c r="W11" s="41"/>
    </row>
    <row r="12" spans="2:23" s="11" customFormat="1" ht="15.15" customHeight="1">
      <c r="B12" s="12"/>
      <c r="C12" s="13"/>
      <c r="D12" s="13"/>
      <c r="E12" s="14"/>
      <c r="F12" s="14"/>
      <c r="G12" s="14" t="s">
        <v>72</v>
      </c>
      <c r="H12" s="14"/>
      <c r="I12" s="14"/>
      <c r="J12" s="14"/>
      <c r="K12" s="14"/>
      <c r="L12" s="14"/>
      <c r="M12" s="13"/>
      <c r="N12" s="13"/>
      <c r="O12" s="13"/>
      <c r="P12" s="412">
        <f>IF('行政コスト計算書及び純資産変動計算書(PL＆NW)円単位'!P12:Q12=0, "-",ROUND('行政コスト計算書及び純資産変動計算書(PL＆NW)円単位'!P12:Q12, -(LOG10(設定!$B$2)))/設定!$B$2)</f>
        <v>823421</v>
      </c>
      <c r="Q12" s="413"/>
      <c r="R12" s="41"/>
      <c r="S12" s="41"/>
      <c r="T12" s="41"/>
      <c r="U12" s="41"/>
      <c r="V12" s="41"/>
      <c r="W12" s="41"/>
    </row>
    <row r="13" spans="2:23" s="11" customFormat="1" ht="15.15" customHeight="1">
      <c r="B13" s="12"/>
      <c r="C13" s="13"/>
      <c r="D13" s="13"/>
      <c r="E13" s="14"/>
      <c r="F13" s="14"/>
      <c r="G13" s="14" t="s">
        <v>73</v>
      </c>
      <c r="H13" s="14"/>
      <c r="I13" s="14"/>
      <c r="J13" s="14"/>
      <c r="K13" s="14"/>
      <c r="L13" s="14"/>
      <c r="M13" s="13"/>
      <c r="N13" s="13"/>
      <c r="O13" s="13"/>
      <c r="P13" s="412">
        <f>IF('行政コスト計算書及び純資産変動計算書(PL＆NW)円単位'!P13:Q13=0, "-",ROUND('行政コスト計算書及び純資産変動計算書(PL＆NW)円単位'!P13:Q13, -(LOG10(設定!$B$2)))/設定!$B$2)</f>
        <v>37</v>
      </c>
      <c r="Q13" s="413"/>
      <c r="R13" s="41"/>
      <c r="S13" s="41"/>
      <c r="T13" s="41"/>
      <c r="U13" s="41"/>
      <c r="V13" s="41"/>
      <c r="W13" s="41"/>
    </row>
    <row r="14" spans="2:23" s="11" customFormat="1" ht="15.15" customHeight="1">
      <c r="B14" s="12"/>
      <c r="C14" s="13"/>
      <c r="D14" s="13"/>
      <c r="E14" s="14"/>
      <c r="F14" s="14"/>
      <c r="G14" s="14" t="s">
        <v>42</v>
      </c>
      <c r="H14" s="14"/>
      <c r="I14" s="14"/>
      <c r="J14" s="14"/>
      <c r="K14" s="14"/>
      <c r="L14" s="14"/>
      <c r="M14" s="13"/>
      <c r="N14" s="13"/>
      <c r="O14" s="13"/>
      <c r="P14" s="412">
        <f>IF('行政コスト計算書及び純資産変動計算書(PL＆NW)円単位'!P14:Q14=0, "-",ROUND('行政コスト計算書及び純資産変動計算書(PL＆NW)円単位'!P14:Q14, -(LOG10(設定!$B$2)))/設定!$B$2)</f>
        <v>1755550</v>
      </c>
      <c r="Q14" s="413"/>
      <c r="R14" s="41"/>
      <c r="S14" s="41"/>
      <c r="T14" s="41"/>
      <c r="U14" s="41"/>
      <c r="V14" s="41"/>
      <c r="W14" s="41"/>
    </row>
    <row r="15" spans="2:23" s="11" customFormat="1" ht="15.15" customHeight="1">
      <c r="B15" s="12"/>
      <c r="C15" s="13"/>
      <c r="D15" s="13"/>
      <c r="E15" s="14"/>
      <c r="F15" s="14" t="s">
        <v>74</v>
      </c>
      <c r="G15" s="14"/>
      <c r="H15" s="14"/>
      <c r="I15" s="14"/>
      <c r="J15" s="14"/>
      <c r="K15" s="14"/>
      <c r="L15" s="14"/>
      <c r="M15" s="13"/>
      <c r="N15" s="13"/>
      <c r="O15" s="13"/>
      <c r="P15" s="412">
        <f>IF('行政コスト計算書及び純資産変動計算書(PL＆NW)円単位'!P15:Q15=0, "-",ROUND('行政コスト計算書及び純資産変動計算書(PL＆NW)円単位'!P15:Q15, -(LOG10(設定!$B$2)))/設定!$B$2)</f>
        <v>29228595</v>
      </c>
      <c r="Q15" s="413"/>
      <c r="R15" s="41"/>
      <c r="S15" s="41"/>
      <c r="T15" s="41"/>
      <c r="U15" s="41"/>
      <c r="V15" s="41"/>
      <c r="W15" s="41"/>
    </row>
    <row r="16" spans="2:23" s="11" customFormat="1" ht="15.15" customHeight="1">
      <c r="B16" s="12"/>
      <c r="C16" s="13"/>
      <c r="D16" s="13"/>
      <c r="E16" s="14"/>
      <c r="F16" s="14"/>
      <c r="G16" s="14" t="s">
        <v>75</v>
      </c>
      <c r="H16" s="14"/>
      <c r="I16" s="14"/>
      <c r="J16" s="14"/>
      <c r="K16" s="14"/>
      <c r="L16" s="14"/>
      <c r="M16" s="13"/>
      <c r="N16" s="13"/>
      <c r="O16" s="13"/>
      <c r="P16" s="412">
        <f>IF('行政コスト計算書及び純資産変動計算書(PL＆NW)円単位'!P16:Q16=0, "-",ROUND('行政コスト計算書及び純資産変動計算書(PL＆NW)円単位'!P16:Q16, -(LOG10(設定!$B$2)))/設定!$B$2)</f>
        <v>17139412</v>
      </c>
      <c r="Q16" s="413"/>
      <c r="R16" s="41"/>
      <c r="S16" s="41"/>
      <c r="T16" s="41"/>
      <c r="U16" s="41"/>
      <c r="V16" s="41"/>
      <c r="W16" s="41"/>
    </row>
    <row r="17" spans="2:23" s="11" customFormat="1" ht="15.15" customHeight="1">
      <c r="B17" s="12"/>
      <c r="C17" s="13"/>
      <c r="D17" s="13"/>
      <c r="E17" s="14"/>
      <c r="F17" s="14"/>
      <c r="G17" s="14" t="s">
        <v>76</v>
      </c>
      <c r="H17" s="14"/>
      <c r="I17" s="14"/>
      <c r="J17" s="14"/>
      <c r="K17" s="14"/>
      <c r="L17" s="14"/>
      <c r="M17" s="13"/>
      <c r="N17" s="13"/>
      <c r="O17" s="13"/>
      <c r="P17" s="412">
        <f>IF('行政コスト計算書及び純資産変動計算書(PL＆NW)円単位'!P17:Q17=0, "-",ROUND('行政コスト計算書及び純資産変動計算書(PL＆NW)円単位'!P17:Q17, -(LOG10(設定!$B$2)))/設定!$B$2)</f>
        <v>2240842</v>
      </c>
      <c r="Q17" s="413"/>
      <c r="R17" s="41"/>
      <c r="S17" s="41"/>
      <c r="T17" s="41"/>
      <c r="U17" s="41"/>
      <c r="V17" s="41"/>
      <c r="W17" s="41"/>
    </row>
    <row r="18" spans="2:23" s="11" customFormat="1" ht="15.15" customHeight="1">
      <c r="B18" s="12"/>
      <c r="C18" s="13"/>
      <c r="D18" s="13"/>
      <c r="E18" s="14"/>
      <c r="F18" s="14"/>
      <c r="G18" s="14" t="s">
        <v>77</v>
      </c>
      <c r="H18" s="14"/>
      <c r="I18" s="14"/>
      <c r="J18" s="14"/>
      <c r="K18" s="14"/>
      <c r="L18" s="14"/>
      <c r="M18" s="13"/>
      <c r="N18" s="13"/>
      <c r="O18" s="13"/>
      <c r="P18" s="412">
        <f>IF('行政コスト計算書及び純資産変動計算書(PL＆NW)円単位'!P18:Q18=0, "-",ROUND('行政コスト計算書及び純資産変動計算書(PL＆NW)円単位'!P18:Q18, -(LOG10(設定!$B$2)))/設定!$B$2)</f>
        <v>7573506</v>
      </c>
      <c r="Q18" s="413"/>
      <c r="R18" s="41"/>
      <c r="S18" s="41"/>
      <c r="T18" s="41"/>
      <c r="U18" s="41"/>
      <c r="V18" s="41"/>
      <c r="W18" s="41"/>
    </row>
    <row r="19" spans="2:23" s="11" customFormat="1" ht="15.15" customHeight="1">
      <c r="B19" s="12"/>
      <c r="C19" s="13"/>
      <c r="D19" s="13"/>
      <c r="E19" s="14"/>
      <c r="F19" s="14"/>
      <c r="G19" s="14" t="s">
        <v>42</v>
      </c>
      <c r="H19" s="14"/>
      <c r="I19" s="14"/>
      <c r="J19" s="14"/>
      <c r="K19" s="14"/>
      <c r="L19" s="14"/>
      <c r="M19" s="13"/>
      <c r="N19" s="13"/>
      <c r="O19" s="13"/>
      <c r="P19" s="412">
        <f>IF('行政コスト計算書及び純資産変動計算書(PL＆NW)円単位'!P19:Q19=0, "-",ROUND('行政コスト計算書及び純資産変動計算書(PL＆NW)円単位'!P19:Q19, -(LOG10(設定!$B$2)))/設定!$B$2)</f>
        <v>2274835</v>
      </c>
      <c r="Q19" s="413"/>
      <c r="R19" s="41"/>
      <c r="S19" s="41"/>
      <c r="T19" s="41"/>
      <c r="U19" s="41"/>
      <c r="V19" s="41"/>
      <c r="W19" s="41"/>
    </row>
    <row r="20" spans="2:23" s="11" customFormat="1" ht="15.15" customHeight="1">
      <c r="B20" s="12"/>
      <c r="C20" s="13"/>
      <c r="D20" s="13"/>
      <c r="E20" s="14"/>
      <c r="F20" s="14" t="s">
        <v>78</v>
      </c>
      <c r="G20" s="14"/>
      <c r="H20" s="14"/>
      <c r="I20" s="14"/>
      <c r="J20" s="14"/>
      <c r="K20" s="14"/>
      <c r="L20" s="14"/>
      <c r="M20" s="13"/>
      <c r="N20" s="13"/>
      <c r="O20" s="13"/>
      <c r="P20" s="412">
        <f>IF('行政コスト計算書及び純資産変動計算書(PL＆NW)円単位'!P20:Q20=0, "-",ROUND('行政コスト計算書及び純資産変動計算書(PL＆NW)円単位'!P20:Q20, -(LOG10(設定!$B$2)))/設定!$B$2)</f>
        <v>3057844</v>
      </c>
      <c r="Q20" s="413"/>
      <c r="R20" s="41"/>
      <c r="S20" s="41"/>
      <c r="T20" s="42"/>
      <c r="U20" s="42"/>
      <c r="V20" s="42"/>
      <c r="W20" s="42"/>
    </row>
    <row r="21" spans="2:23" s="11" customFormat="1" ht="15.15" customHeight="1">
      <c r="B21" s="12"/>
      <c r="C21" s="13"/>
      <c r="D21" s="13"/>
      <c r="E21" s="14"/>
      <c r="F21" s="14"/>
      <c r="G21" s="13" t="s">
        <v>79</v>
      </c>
      <c r="H21" s="13"/>
      <c r="I21" s="14"/>
      <c r="J21" s="13"/>
      <c r="K21" s="14"/>
      <c r="L21" s="14"/>
      <c r="M21" s="13"/>
      <c r="N21" s="13"/>
      <c r="O21" s="13"/>
      <c r="P21" s="412">
        <f>IF('行政コスト計算書及び純資産変動計算書(PL＆NW)円単位'!P21:Q21=0, "-",ROUND('行政コスト計算書及び純資産変動計算書(PL＆NW)円単位'!P21:Q21, -(LOG10(設定!$B$2)))/設定!$B$2)</f>
        <v>365322</v>
      </c>
      <c r="Q21" s="413"/>
      <c r="R21" s="41"/>
      <c r="S21" s="41"/>
      <c r="T21" s="42"/>
      <c r="U21" s="42"/>
      <c r="V21" s="42"/>
      <c r="W21" s="42"/>
    </row>
    <row r="22" spans="2:23" s="11" customFormat="1" ht="15.15" customHeight="1">
      <c r="B22" s="12"/>
      <c r="C22" s="13"/>
      <c r="D22" s="13"/>
      <c r="E22" s="14"/>
      <c r="F22" s="14"/>
      <c r="G22" s="14" t="s">
        <v>80</v>
      </c>
      <c r="H22" s="14"/>
      <c r="I22" s="14"/>
      <c r="J22" s="14"/>
      <c r="K22" s="14"/>
      <c r="L22" s="14"/>
      <c r="M22" s="13"/>
      <c r="N22" s="13"/>
      <c r="O22" s="13"/>
      <c r="P22" s="412">
        <f>IF('行政コスト計算書及び純資産変動計算書(PL＆NW)円単位'!P22:Q22=0, "-",ROUND('行政コスト計算書及び純資産変動計算書(PL＆NW)円単位'!P22:Q22, -(LOG10(設定!$B$2)))/設定!$B$2)</f>
        <v>160105</v>
      </c>
      <c r="Q22" s="413"/>
      <c r="R22" s="41"/>
      <c r="S22" s="41"/>
      <c r="T22" s="42"/>
      <c r="U22" s="42"/>
      <c r="V22" s="42"/>
      <c r="W22" s="42"/>
    </row>
    <row r="23" spans="2:23" s="11" customFormat="1" ht="15.15" customHeight="1">
      <c r="B23" s="12"/>
      <c r="C23" s="13"/>
      <c r="D23" s="13"/>
      <c r="E23" s="14"/>
      <c r="F23" s="14"/>
      <c r="G23" s="14" t="s">
        <v>15</v>
      </c>
      <c r="H23" s="14"/>
      <c r="I23" s="14"/>
      <c r="J23" s="14"/>
      <c r="K23" s="14"/>
      <c r="L23" s="14"/>
      <c r="M23" s="13"/>
      <c r="N23" s="13"/>
      <c r="O23" s="13"/>
      <c r="P23" s="412">
        <f>IF('行政コスト計算書及び純資産変動計算書(PL＆NW)円単位'!P23:Q23=0, "-",ROUND('行政コスト計算書及び純資産変動計算書(PL＆NW)円単位'!P23:Q23, -(LOG10(設定!$B$2)))/設定!$B$2)</f>
        <v>2532417</v>
      </c>
      <c r="Q23" s="413"/>
      <c r="R23" s="41"/>
      <c r="S23" s="41"/>
      <c r="T23" s="42"/>
      <c r="U23" s="42"/>
      <c r="V23" s="42"/>
      <c r="W23" s="42"/>
    </row>
    <row r="24" spans="2:23" s="11" customFormat="1" ht="15.15" customHeight="1">
      <c r="B24" s="12"/>
      <c r="C24" s="13"/>
      <c r="D24" s="13"/>
      <c r="E24" s="20" t="s">
        <v>81</v>
      </c>
      <c r="F24" s="20"/>
      <c r="G24" s="14"/>
      <c r="H24" s="20"/>
      <c r="I24" s="14"/>
      <c r="J24" s="14"/>
      <c r="K24" s="14"/>
      <c r="L24" s="14"/>
      <c r="M24" s="13"/>
      <c r="N24" s="13"/>
      <c r="O24" s="13"/>
      <c r="P24" s="412">
        <f>IF('行政コスト計算書及び純資産変動計算書(PL＆NW)円単位'!P24:Q24=0, "-",ROUND('行政コスト計算書及び純資産変動計算書(PL＆NW)円単位'!P24:Q24, -(LOG10(設定!$B$2)))/設定!$B$2)</f>
        <v>99313619</v>
      </c>
      <c r="Q24" s="413"/>
      <c r="R24" s="41"/>
      <c r="S24" s="41"/>
      <c r="T24" s="42"/>
      <c r="U24" s="42"/>
      <c r="V24" s="42"/>
      <c r="W24" s="42"/>
    </row>
    <row r="25" spans="2:23" s="11" customFormat="1" ht="15.15" customHeight="1">
      <c r="B25" s="12"/>
      <c r="C25" s="13"/>
      <c r="D25" s="13"/>
      <c r="E25" s="14"/>
      <c r="F25" s="14" t="s">
        <v>82</v>
      </c>
      <c r="G25" s="14"/>
      <c r="H25" s="13"/>
      <c r="I25" s="14"/>
      <c r="J25" s="14"/>
      <c r="K25" s="14"/>
      <c r="L25" s="14"/>
      <c r="M25" s="13"/>
      <c r="N25" s="13"/>
      <c r="O25" s="13"/>
      <c r="P25" s="412">
        <f>IF('行政コスト計算書及び純資産変動計算書(PL＆NW)円単位'!P25:Q25=0, "-",ROUND('行政コスト計算書及び純資産変動計算書(PL＆NW)円単位'!P25:Q25, -(LOG10(設定!$B$2)))/設定!$B$2)</f>
        <v>54729437</v>
      </c>
      <c r="Q25" s="413"/>
      <c r="R25" s="41"/>
      <c r="S25" s="41"/>
      <c r="T25" s="42"/>
      <c r="U25" s="42"/>
      <c r="V25" s="42"/>
      <c r="W25" s="42"/>
    </row>
    <row r="26" spans="2:23" s="11" customFormat="1" ht="15.15" customHeight="1">
      <c r="B26" s="12"/>
      <c r="C26" s="13"/>
      <c r="D26" s="13"/>
      <c r="E26" s="14"/>
      <c r="F26" s="14" t="s">
        <v>83</v>
      </c>
      <c r="G26" s="14"/>
      <c r="H26" s="13"/>
      <c r="I26" s="14"/>
      <c r="J26" s="14"/>
      <c r="K26" s="14"/>
      <c r="L26" s="14"/>
      <c r="M26" s="13"/>
      <c r="N26" s="13"/>
      <c r="O26" s="13"/>
      <c r="P26" s="412">
        <f>IF('行政コスト計算書及び純資産変動計算書(PL＆NW)円単位'!P26:Q26=0, "-",ROUND('行政コスト計算書及び純資産変動計算書(PL＆NW)円単位'!P26:Q26, -(LOG10(設定!$B$2)))/設定!$B$2)</f>
        <v>44640649</v>
      </c>
      <c r="Q26" s="413"/>
      <c r="R26" s="41"/>
      <c r="S26" s="41"/>
      <c r="T26" s="41"/>
      <c r="U26" s="41"/>
      <c r="V26" s="41"/>
      <c r="W26" s="41"/>
    </row>
    <row r="27" spans="2:23" s="11" customFormat="1" ht="15.15" customHeight="1">
      <c r="B27" s="12"/>
      <c r="C27" s="13"/>
      <c r="D27" s="13"/>
      <c r="E27" s="14"/>
      <c r="F27" s="14" t="s">
        <v>84</v>
      </c>
      <c r="G27" s="14"/>
      <c r="H27" s="14"/>
      <c r="I27" s="14"/>
      <c r="J27" s="14"/>
      <c r="K27" s="14"/>
      <c r="L27" s="14"/>
      <c r="M27" s="13"/>
      <c r="N27" s="13"/>
      <c r="O27" s="13"/>
      <c r="P27" s="412" t="str">
        <f>IF('行政コスト計算書及び純資産変動計算書(PL＆NW)円単位'!P27:Q27=0, "-",ROUND('行政コスト計算書及び純資産変動計算書(PL＆NW)円単位'!P27:Q27, -(LOG10(設定!$B$2)))/設定!$B$2)</f>
        <v>-</v>
      </c>
      <c r="Q27" s="413"/>
      <c r="R27" s="41"/>
      <c r="S27" s="107"/>
      <c r="T27" s="41"/>
      <c r="U27" s="41"/>
      <c r="V27" s="41"/>
      <c r="W27" s="41"/>
    </row>
    <row r="28" spans="2:23" s="11" customFormat="1" ht="15.15" customHeight="1">
      <c r="B28" s="12"/>
      <c r="C28" s="13"/>
      <c r="D28" s="13"/>
      <c r="E28" s="14"/>
      <c r="F28" s="14" t="s">
        <v>32</v>
      </c>
      <c r="G28" s="14"/>
      <c r="H28" s="14"/>
      <c r="I28" s="14"/>
      <c r="J28" s="14"/>
      <c r="K28" s="14"/>
      <c r="L28" s="14"/>
      <c r="M28" s="13"/>
      <c r="N28" s="13"/>
      <c r="O28" s="13"/>
      <c r="P28" s="412">
        <f>IF('行政コスト計算書及び純資産変動計算書(PL＆NW)円単位'!P28:Q28=0, "-",ROUND('行政コスト計算書及び純資産変動計算書(PL＆NW)円単位'!P28:Q28, -(LOG10(設定!$B$2)))/設定!$B$2)</f>
        <v>-56467</v>
      </c>
      <c r="Q28" s="413"/>
      <c r="R28" s="41"/>
      <c r="S28" s="41"/>
      <c r="T28" s="41"/>
      <c r="U28" s="41"/>
      <c r="V28" s="41"/>
      <c r="W28" s="41"/>
    </row>
    <row r="29" spans="2:23" s="11" customFormat="1" ht="15.15" customHeight="1">
      <c r="B29" s="12"/>
      <c r="C29" s="13"/>
      <c r="D29" s="19" t="s">
        <v>86</v>
      </c>
      <c r="E29" s="19"/>
      <c r="F29" s="14"/>
      <c r="G29" s="14"/>
      <c r="H29" s="14"/>
      <c r="I29" s="14"/>
      <c r="J29" s="14"/>
      <c r="K29" s="13"/>
      <c r="L29" s="13"/>
      <c r="M29" s="13"/>
      <c r="N29" s="13"/>
      <c r="O29" s="27"/>
      <c r="P29" s="412">
        <f>IF('行政コスト計算書及び純資産変動計算書(PL＆NW)円単位'!P29:Q29=0, "-",ROUND('行政コスト計算書及び純資産変動計算書(PL＆NW)円単位'!P29:Q29, -(LOG10(設定!$B$2)))/設定!$B$2)</f>
        <v>14600026</v>
      </c>
      <c r="Q29" s="413"/>
      <c r="R29" s="41"/>
      <c r="S29" s="41"/>
      <c r="T29" s="41"/>
      <c r="U29" s="41"/>
      <c r="V29" s="41"/>
      <c r="W29" s="41"/>
    </row>
    <row r="30" spans="2:23" s="11" customFormat="1" ht="15.15" customHeight="1">
      <c r="B30" s="12"/>
      <c r="C30" s="13"/>
      <c r="D30" s="13"/>
      <c r="E30" s="19" t="s">
        <v>87</v>
      </c>
      <c r="F30" s="19"/>
      <c r="G30" s="14"/>
      <c r="H30" s="14"/>
      <c r="I30" s="14"/>
      <c r="J30" s="14"/>
      <c r="K30" s="26"/>
      <c r="L30" s="26"/>
      <c r="M30" s="26"/>
      <c r="N30" s="13"/>
      <c r="O30" s="27"/>
      <c r="P30" s="412">
        <f>IF('行政コスト計算書及び純資産変動計算書(PL＆NW)円単位'!P30:Q30=0, "-",ROUND('行政コスト計算書及び純資産変動計算書(PL＆NW)円単位'!P30:Q30, -(LOG10(設定!$B$2)))/設定!$B$2)</f>
        <v>6425956</v>
      </c>
      <c r="Q30" s="413"/>
      <c r="R30" s="41"/>
      <c r="S30" s="41"/>
      <c r="T30" s="41"/>
      <c r="U30" s="41"/>
      <c r="V30" s="41"/>
      <c r="W30" s="41"/>
    </row>
    <row r="31" spans="2:23" s="11" customFormat="1" ht="15.15" customHeight="1">
      <c r="B31" s="12"/>
      <c r="C31" s="13"/>
      <c r="D31" s="13"/>
      <c r="E31" s="14" t="s">
        <v>42</v>
      </c>
      <c r="F31" s="14"/>
      <c r="G31" s="13"/>
      <c r="H31" s="14"/>
      <c r="I31" s="14"/>
      <c r="J31" s="14"/>
      <c r="K31" s="26"/>
      <c r="L31" s="26"/>
      <c r="M31" s="26"/>
      <c r="N31" s="43"/>
      <c r="O31" s="44"/>
      <c r="P31" s="412">
        <f>IF('行政コスト計算書及び純資産変動計算書(PL＆NW)円単位'!P31:Q31=0, "-",ROUND('行政コスト計算書及び純資産変動計算書(PL＆NW)円単位'!P31:Q31, -(LOG10(設定!$B$2)))/設定!$B$2)</f>
        <v>8174070</v>
      </c>
      <c r="Q31" s="413"/>
      <c r="R31" s="41"/>
      <c r="S31" s="41"/>
      <c r="T31" s="41"/>
      <c r="U31" s="41"/>
      <c r="V31" s="41"/>
      <c r="W31" s="41"/>
    </row>
    <row r="32" spans="2:23" s="11" customFormat="1" ht="15.15" customHeight="1">
      <c r="B32" s="45"/>
      <c r="C32" s="46" t="s">
        <v>88</v>
      </c>
      <c r="D32" s="46"/>
      <c r="E32" s="47"/>
      <c r="F32" s="47"/>
      <c r="G32" s="46"/>
      <c r="H32" s="47"/>
      <c r="I32" s="47"/>
      <c r="J32" s="47"/>
      <c r="K32" s="48"/>
      <c r="L32" s="48"/>
      <c r="M32" s="48"/>
      <c r="N32" s="49"/>
      <c r="O32" s="49"/>
      <c r="P32" s="416">
        <f>IF('行政コスト計算書及び純資産変動計算書(PL＆NW)円単位'!P32:Q32=0, "-",ROUND('行政コスト計算書及び純資産変動計算書(PL＆NW)円単位'!P32:Q32, -(LOG10(設定!$B$2)))/設定!$B$2)</f>
        <v>131211393</v>
      </c>
      <c r="Q32" s="417"/>
      <c r="R32" s="41"/>
      <c r="S32" s="41"/>
      <c r="T32" s="41"/>
      <c r="U32" s="41"/>
      <c r="V32" s="41"/>
      <c r="W32" s="41"/>
    </row>
    <row r="33" spans="2:23" s="11" customFormat="1" ht="15.15" customHeight="1">
      <c r="B33" s="12"/>
      <c r="C33" s="13"/>
      <c r="D33" s="14" t="s">
        <v>89</v>
      </c>
      <c r="E33" s="14"/>
      <c r="F33" s="14"/>
      <c r="G33" s="13"/>
      <c r="H33" s="14"/>
      <c r="I33" s="14"/>
      <c r="J33" s="14"/>
      <c r="K33" s="26"/>
      <c r="L33" s="26"/>
      <c r="M33" s="26"/>
      <c r="N33" s="50"/>
      <c r="O33" s="50"/>
      <c r="P33" s="412">
        <f>IF('行政コスト計算書及び純資産変動計算書(PL＆NW)円単位'!P33:Q33=0, "-",ROUND('行政コスト計算書及び純資産変動計算書(PL＆NW)円単位'!P33:Q33, -(LOG10(設定!$B$2)))/設定!$B$2)</f>
        <v>14485</v>
      </c>
      <c r="Q33" s="413"/>
      <c r="R33" s="41"/>
      <c r="S33" s="41"/>
      <c r="T33" s="41"/>
      <c r="U33" s="41"/>
      <c r="V33" s="41"/>
      <c r="W33" s="41"/>
    </row>
    <row r="34" spans="2:23" s="11" customFormat="1" ht="15.15" customHeight="1">
      <c r="B34" s="12"/>
      <c r="C34" s="13"/>
      <c r="D34" s="14"/>
      <c r="E34" s="14" t="s">
        <v>90</v>
      </c>
      <c r="F34" s="14"/>
      <c r="G34" s="13"/>
      <c r="H34" s="14"/>
      <c r="I34" s="14"/>
      <c r="J34" s="14"/>
      <c r="K34" s="26"/>
      <c r="L34" s="26"/>
      <c r="M34" s="26"/>
      <c r="N34" s="50"/>
      <c r="O34" s="50"/>
      <c r="P34" s="412" t="str">
        <f>IF('行政コスト計算書及び純資産変動計算書(PL＆NW)円単位'!P34:Q34=0, "-",ROUND('行政コスト計算書及び純資産変動計算書(PL＆NW)円単位'!P34:Q34, -(LOG10(設定!$B$2)))/設定!$B$2)</f>
        <v>-</v>
      </c>
      <c r="Q34" s="413"/>
      <c r="R34" s="41"/>
      <c r="S34" s="41"/>
      <c r="T34" s="41"/>
      <c r="U34" s="41"/>
      <c r="V34" s="41"/>
      <c r="W34" s="41"/>
    </row>
    <row r="35" spans="2:23" s="11" customFormat="1" ht="15.15" customHeight="1">
      <c r="B35" s="12"/>
      <c r="C35" s="13"/>
      <c r="D35" s="13"/>
      <c r="E35" s="20" t="s">
        <v>91</v>
      </c>
      <c r="F35" s="20"/>
      <c r="G35" s="14"/>
      <c r="H35" s="20"/>
      <c r="I35" s="14"/>
      <c r="J35" s="14"/>
      <c r="K35" s="14"/>
      <c r="L35" s="14"/>
      <c r="M35" s="13"/>
      <c r="N35" s="13"/>
      <c r="O35" s="13"/>
      <c r="P35" s="412">
        <f>IF('行政コスト計算書及び純資産変動計算書(PL＆NW)円単位'!P35:Q35=0, "-",ROUND('行政コスト計算書及び純資産変動計算書(PL＆NW)円単位'!P35:Q35, -(LOG10(設定!$B$2)))/設定!$B$2)</f>
        <v>14485</v>
      </c>
      <c r="Q35" s="413"/>
      <c r="R35" s="41"/>
      <c r="S35" s="41"/>
      <c r="T35" s="41"/>
      <c r="U35" s="41"/>
      <c r="V35" s="41"/>
      <c r="W35" s="41"/>
    </row>
    <row r="36" spans="2:23" s="11" customFormat="1" ht="15.15" customHeight="1">
      <c r="B36" s="12"/>
      <c r="C36" s="13"/>
      <c r="D36" s="13"/>
      <c r="E36" s="13" t="s">
        <v>92</v>
      </c>
      <c r="F36" s="13"/>
      <c r="G36" s="14"/>
      <c r="H36" s="13"/>
      <c r="I36" s="14"/>
      <c r="J36" s="13"/>
      <c r="K36" s="14"/>
      <c r="L36" s="14"/>
      <c r="M36" s="13"/>
      <c r="N36" s="13"/>
      <c r="O36" s="13"/>
      <c r="P36" s="412" t="str">
        <f>IF('行政コスト計算書及び純資産変動計算書(PL＆NW)円単位'!P36:Q36=0, "-",ROUND('行政コスト計算書及び純資産変動計算書(PL＆NW)円単位'!P36:Q36, -(LOG10(設定!$B$2)))/設定!$B$2)</f>
        <v>-</v>
      </c>
      <c r="Q36" s="413"/>
      <c r="R36" s="41"/>
      <c r="S36" s="41"/>
      <c r="T36" s="41"/>
      <c r="U36" s="41"/>
      <c r="V36" s="41"/>
      <c r="W36" s="41"/>
    </row>
    <row r="37" spans="2:23" s="11" customFormat="1" ht="15.15" customHeight="1">
      <c r="B37" s="12"/>
      <c r="C37" s="13"/>
      <c r="D37" s="13"/>
      <c r="E37" s="14" t="s">
        <v>93</v>
      </c>
      <c r="F37" s="14"/>
      <c r="G37" s="14"/>
      <c r="H37" s="14"/>
      <c r="I37" s="14"/>
      <c r="J37" s="14"/>
      <c r="K37" s="14"/>
      <c r="L37" s="14"/>
      <c r="M37" s="13"/>
      <c r="N37" s="13"/>
      <c r="O37" s="13"/>
      <c r="P37" s="412" t="str">
        <f>IF('行政コスト計算書及び純資産変動計算書(PL＆NW)円単位'!P37:Q37=0, "-",ROUND('行政コスト計算書及び純資産変動計算書(PL＆NW)円単位'!P37:Q37, -(LOG10(設定!$B$2)))/設定!$B$2)</f>
        <v>-</v>
      </c>
      <c r="Q37" s="413"/>
      <c r="R37" s="41"/>
      <c r="S37" s="41"/>
      <c r="T37" s="41"/>
      <c r="U37" s="41"/>
      <c r="V37" s="41"/>
      <c r="W37" s="41"/>
    </row>
    <row r="38" spans="2:23" s="11" customFormat="1" ht="15.15" customHeight="1">
      <c r="B38" s="12"/>
      <c r="C38" s="13"/>
      <c r="D38" s="13"/>
      <c r="E38" s="14" t="s">
        <v>42</v>
      </c>
      <c r="F38" s="14"/>
      <c r="G38" s="14"/>
      <c r="H38" s="14"/>
      <c r="I38" s="14"/>
      <c r="J38" s="14"/>
      <c r="K38" s="14"/>
      <c r="L38" s="14"/>
      <c r="M38" s="13"/>
      <c r="N38" s="13"/>
      <c r="O38" s="13"/>
      <c r="P38" s="412" t="str">
        <f>IF('行政コスト計算書及び純資産変動計算書(PL＆NW)円単位'!P38:Q38=0, "-",ROUND('行政コスト計算書及び純資産変動計算書(PL＆NW)円単位'!P38:Q38, -(LOG10(設定!$B$2)))/設定!$B$2)</f>
        <v>-</v>
      </c>
      <c r="Q38" s="413"/>
      <c r="R38" s="41"/>
      <c r="S38" s="41"/>
      <c r="T38" s="41"/>
      <c r="U38" s="41"/>
      <c r="V38" s="41"/>
      <c r="W38" s="41"/>
    </row>
    <row r="39" spans="2:23" s="11" customFormat="1" ht="15.15" customHeight="1" thickBot="1">
      <c r="B39" s="12"/>
      <c r="C39" s="13"/>
      <c r="D39" s="14" t="s">
        <v>94</v>
      </c>
      <c r="E39" s="14"/>
      <c r="F39" s="14"/>
      <c r="G39" s="14"/>
      <c r="H39" s="14"/>
      <c r="I39" s="14"/>
      <c r="J39" s="14"/>
      <c r="K39" s="26"/>
      <c r="L39" s="26"/>
      <c r="M39" s="26"/>
      <c r="N39" s="13"/>
      <c r="O39" s="27"/>
      <c r="P39" s="412">
        <f>IF('行政コスト計算書及び純資産変動計算書(PL＆NW)円単位'!P39:Q39=0, "-",ROUND('行政コスト計算書及び純資産変動計算書(PL＆NW)円単位'!P39:Q39, -(LOG10(設定!$B$2)))/設定!$B$2)</f>
        <v>3846</v>
      </c>
      <c r="Q39" s="413"/>
      <c r="R39" s="41"/>
      <c r="S39" s="41"/>
      <c r="T39" s="41"/>
      <c r="U39" s="41"/>
      <c r="V39" s="41"/>
      <c r="W39" s="41"/>
    </row>
    <row r="40" spans="2:23" s="11" customFormat="1" ht="15.15" customHeight="1">
      <c r="B40" s="12"/>
      <c r="C40" s="13"/>
      <c r="D40" s="13"/>
      <c r="E40" s="14" t="s">
        <v>95</v>
      </c>
      <c r="F40" s="14"/>
      <c r="G40" s="14"/>
      <c r="H40" s="14"/>
      <c r="I40" s="14"/>
      <c r="J40" s="14"/>
      <c r="K40" s="26"/>
      <c r="L40" s="26"/>
      <c r="M40" s="26"/>
      <c r="N40" s="13"/>
      <c r="O40" s="27"/>
      <c r="P40" s="412">
        <f>IF('行政コスト計算書及び純資産変動計算書(PL＆NW)円単位'!P40:Q40=0, "-",ROUND('行政コスト計算書及び純資産変動計算書(PL＆NW)円単位'!P40:Q40, -(LOG10(設定!$B$2)))/設定!$B$2)</f>
        <v>2473</v>
      </c>
      <c r="Q40" s="413"/>
      <c r="R40" s="367" t="s">
        <v>2</v>
      </c>
      <c r="S40" s="368"/>
      <c r="T40" s="368"/>
      <c r="U40" s="368"/>
      <c r="V40" s="368"/>
      <c r="W40" s="369"/>
    </row>
    <row r="41" spans="2:23" s="11" customFormat="1" ht="15.15" customHeight="1" thickBot="1">
      <c r="B41" s="12"/>
      <c r="C41" s="13"/>
      <c r="D41" s="13"/>
      <c r="E41" s="14" t="s">
        <v>15</v>
      </c>
      <c r="F41" s="14"/>
      <c r="G41" s="14"/>
      <c r="H41" s="14"/>
      <c r="I41" s="14"/>
      <c r="J41" s="14"/>
      <c r="K41" s="26"/>
      <c r="L41" s="26"/>
      <c r="M41" s="26"/>
      <c r="N41" s="43"/>
      <c r="O41" s="44"/>
      <c r="P41" s="412">
        <f>IF('行政コスト計算書及び純資産変動計算書(PL＆NW)円単位'!P41:Q41=0, "-",ROUND('行政コスト計算書及び純資産変動計算書(PL＆NW)円単位'!P41:Q41, -(LOG10(設定!$B$2)))/設定!$B$2)</f>
        <v>1373</v>
      </c>
      <c r="Q41" s="413"/>
      <c r="R41" s="325" t="s">
        <v>96</v>
      </c>
      <c r="S41" s="326"/>
      <c r="T41" s="327" t="s">
        <v>97</v>
      </c>
      <c r="U41" s="325"/>
      <c r="V41" s="327" t="s">
        <v>182</v>
      </c>
      <c r="W41" s="354"/>
    </row>
    <row r="42" spans="2:23" s="11" customFormat="1" ht="15.15" customHeight="1">
      <c r="B42" s="45"/>
      <c r="C42" s="46" t="s">
        <v>98</v>
      </c>
      <c r="D42" s="46"/>
      <c r="E42" s="47"/>
      <c r="F42" s="47"/>
      <c r="G42" s="47"/>
      <c r="H42" s="47"/>
      <c r="I42" s="47"/>
      <c r="J42" s="47"/>
      <c r="K42" s="47"/>
      <c r="L42" s="47"/>
      <c r="M42" s="48"/>
      <c r="N42" s="48"/>
      <c r="O42" s="48"/>
      <c r="P42" s="416">
        <f>IF('行政コスト計算書及び純資産変動計算書(PL＆NW)円単位'!P42:Q42=0, "-",ROUND('行政コスト計算書及び純資産変動計算書(PL＆NW)円単位'!P42:Q42, -(LOG10(設定!$B$2)))/設定!$B$2)</f>
        <v>131222032</v>
      </c>
      <c r="Q42" s="417"/>
      <c r="R42" s="427"/>
      <c r="S42" s="428"/>
      <c r="T42" s="429">
        <f>IF('行政コスト計算書及び純資産変動計算書(PL＆NW)円単位'!T42:U42=0, "-",ROUND('行政コスト計算書及び純資産変動計算書(PL＆NW)円単位'!T42:U42, -(LOG10(設定!$B$2)))/設定!$B$2)</f>
        <v>131222032</v>
      </c>
      <c r="U42" s="430"/>
      <c r="V42" s="429" t="str">
        <f>IF('行政コスト計算書及び純資産変動計算書(PL＆NW)円単位'!V42:W42=0, "-",ROUND('行政コスト計算書及び純資産変動計算書(PL＆NW)円単位'!V42:W42, -(LOG10(設定!$B$2)))/設定!$B$2)</f>
        <v>-</v>
      </c>
      <c r="W42" s="431"/>
    </row>
    <row r="43" spans="2:23" s="11" customFormat="1" ht="15.15" customHeight="1">
      <c r="B43" s="12"/>
      <c r="C43" s="13" t="s">
        <v>99</v>
      </c>
      <c r="D43" s="13"/>
      <c r="E43" s="13"/>
      <c r="F43" s="26"/>
      <c r="G43" s="26"/>
      <c r="H43" s="26"/>
      <c r="I43" s="26"/>
      <c r="J43" s="26"/>
      <c r="K43" s="26"/>
      <c r="L43" s="25"/>
      <c r="M43" s="26"/>
      <c r="N43" s="26"/>
      <c r="O43" s="26"/>
      <c r="P43" s="412">
        <f>IF('行政コスト計算書及び純資産変動計算書(PL＆NW)円単位'!P43:Q43=0, "-",ROUND('行政コスト計算書及び純資産変動計算書(PL＆NW)円単位'!P43:Q43, -(LOG10(設定!$B$2)))/設定!$B$2)</f>
        <v>134011123</v>
      </c>
      <c r="Q43" s="413"/>
      <c r="R43" s="432"/>
      <c r="S43" s="432"/>
      <c r="T43" s="412">
        <f>IF('行政コスト計算書及び純資産変動計算書(PL＆NW)円単位'!T43:U43=0, "-",ROUND('行政コスト計算書及び純資産変動計算書(PL＆NW)円単位'!T43:U43, -(LOG10(設定!$B$2)))/設定!$B$2)</f>
        <v>134011123</v>
      </c>
      <c r="U43" s="419"/>
      <c r="V43" s="433" t="str">
        <f>IF('行政コスト計算書及び純資産変動計算書(PL＆NW)円単位'!V43:W43=0, "-",ROUND('行政コスト計算書及び純資産変動計算書(PL＆NW)円単位'!V43:W43, -(LOG10(設定!$B$2)))/設定!$B$2)</f>
        <v>-</v>
      </c>
      <c r="W43" s="434"/>
    </row>
    <row r="44" spans="2:23" s="11" customFormat="1" ht="15.15" customHeight="1">
      <c r="B44" s="12"/>
      <c r="C44" s="13"/>
      <c r="D44" s="13" t="s">
        <v>100</v>
      </c>
      <c r="E44" s="13"/>
      <c r="F44" s="51"/>
      <c r="G44" s="51"/>
      <c r="H44" s="51"/>
      <c r="I44" s="51"/>
      <c r="J44" s="51"/>
      <c r="K44" s="13"/>
      <c r="L44" s="25"/>
      <c r="M44" s="26"/>
      <c r="N44" s="26"/>
      <c r="O44" s="26"/>
      <c r="P44" s="412">
        <f>IF('行政コスト計算書及び純資産変動計算書(PL＆NW)円単位'!P44:Q44=0, "-",ROUND('行政コスト計算書及び純資産変動計算書(PL＆NW)円単位'!P44:Q44, -(LOG10(設定!$B$2)))/設定!$B$2)</f>
        <v>81908787</v>
      </c>
      <c r="Q44" s="413"/>
      <c r="R44" s="418"/>
      <c r="S44" s="418"/>
      <c r="T44" s="412">
        <f>IF('行政コスト計算書及び純資産変動計算書(PL＆NW)円単位'!T44:U44=0, "-",ROUND('行政コスト計算書及び純資産変動計算書(PL＆NW)円単位'!T44:U44, -(LOG10(設定!$B$2)))/設定!$B$2)</f>
        <v>81908787</v>
      </c>
      <c r="U44" s="419"/>
      <c r="V44" s="420" t="str">
        <f>IF('行政コスト計算書及び純資産変動計算書(PL＆NW)円単位'!V44:W44=0, "-",ROUND('行政コスト計算書及び純資産変動計算書(PL＆NW)円単位'!V44:W44, -(LOG10(設定!$B$2)))/設定!$B$2)</f>
        <v>-</v>
      </c>
      <c r="W44" s="421"/>
    </row>
    <row r="45" spans="2:23" s="11" customFormat="1" ht="15.15" customHeight="1">
      <c r="B45" s="52"/>
      <c r="C45" s="13"/>
      <c r="D45" s="13" t="s">
        <v>101</v>
      </c>
      <c r="E45" s="53"/>
      <c r="F45" s="53"/>
      <c r="G45" s="53"/>
      <c r="H45" s="53"/>
      <c r="I45" s="53"/>
      <c r="J45" s="53"/>
      <c r="K45" s="13"/>
      <c r="L45" s="25"/>
      <c r="M45" s="26"/>
      <c r="N45" s="26"/>
      <c r="O45" s="26"/>
      <c r="P45" s="412">
        <f>IF('行政コスト計算書及び純資産変動計算書(PL＆NW)円単位'!P45:Q45=0, "-",ROUND('行政コスト計算書及び純資産変動計算書(PL＆NW)円単位'!P45:Q45, -(LOG10(設定!$B$2)))/設定!$B$2)</f>
        <v>52102336</v>
      </c>
      <c r="Q45" s="413"/>
      <c r="R45" s="422"/>
      <c r="S45" s="422"/>
      <c r="T45" s="423">
        <f>IF('行政コスト計算書及び純資産変動計算書(PL＆NW)円単位'!T45:U45=0, "-",ROUND('行政コスト計算書及び純資産変動計算書(PL＆NW)円単位'!T45:U45, -(LOG10(設定!$B$2)))/設定!$B$2)</f>
        <v>52102336</v>
      </c>
      <c r="U45" s="424"/>
      <c r="V45" s="425" t="str">
        <f>IF('行政コスト計算書及び純資産変動計算書(PL＆NW)円単位'!V45:W45=0, "-",ROUND('行政コスト計算書及び純資産変動計算書(PL＆NW)円単位'!V45:W45, -(LOG10(設定!$B$2)))/設定!$B$2)</f>
        <v>-</v>
      </c>
      <c r="W45" s="426"/>
    </row>
    <row r="46" spans="2:23" s="11" customFormat="1" ht="15.15" customHeight="1">
      <c r="B46" s="45"/>
      <c r="C46" s="46" t="s">
        <v>102</v>
      </c>
      <c r="D46" s="54"/>
      <c r="E46" s="55"/>
      <c r="F46" s="55"/>
      <c r="G46" s="55"/>
      <c r="H46" s="56"/>
      <c r="I46" s="56"/>
      <c r="J46" s="56"/>
      <c r="K46" s="46"/>
      <c r="L46" s="46"/>
      <c r="M46" s="46"/>
      <c r="N46" s="46"/>
      <c r="O46" s="46"/>
      <c r="P46" s="416">
        <f>IF('行政コスト計算書及び純資産変動計算書(PL＆NW)円単位'!P46:Q46=0, "-",ROUND('行政コスト計算書及び純資産変動計算書(PL＆NW)円単位'!P46:Q46, -(LOG10(設定!$B$2)))/設定!$B$2)</f>
        <v>2789091</v>
      </c>
      <c r="Q46" s="417"/>
      <c r="R46" s="435"/>
      <c r="S46" s="435"/>
      <c r="T46" s="423">
        <f>IF('行政コスト計算書及び純資産変動計算書(PL＆NW)円単位'!T46:U46=0, "-",ROUND('行政コスト計算書及び純資産変動計算書(PL＆NW)円単位'!T46:U46, -(LOG10(設定!$B$2)))/設定!$B$2)</f>
        <v>2789091</v>
      </c>
      <c r="U46" s="424"/>
      <c r="V46" s="423" t="str">
        <f>IF('行政コスト計算書及び純資産変動計算書(PL＆NW)円単位'!V46:W46=0, "-",ROUND('行政コスト計算書及び純資産変動計算書(PL＆NW)円単位'!V46:W46, -(LOG10(設定!$B$2)))/設定!$B$2)</f>
        <v>-</v>
      </c>
      <c r="W46" s="436"/>
    </row>
    <row r="47" spans="2:23" s="11" customFormat="1" ht="15.15" customHeight="1">
      <c r="B47" s="12"/>
      <c r="C47" s="13" t="s">
        <v>103</v>
      </c>
      <c r="D47" s="13"/>
      <c r="E47" s="53"/>
      <c r="F47" s="53"/>
      <c r="G47" s="53"/>
      <c r="H47" s="51"/>
      <c r="I47" s="51"/>
      <c r="J47" s="51"/>
      <c r="K47" s="13"/>
      <c r="L47" s="13"/>
      <c r="M47" s="13"/>
      <c r="N47" s="13"/>
      <c r="O47" s="13"/>
      <c r="P47" s="420"/>
      <c r="Q47" s="421"/>
      <c r="R47" s="412">
        <f>IF('行政コスト計算書及び純資産変動計算書(PL＆NW)円単位'!R47:S47=0, "-",ROUND('行政コスト計算書及び純資産変動計算書(PL＆NW)円単位'!R47:S47, -(LOG10(設定!$B$2)))/設定!$B$2)</f>
        <v>1132894</v>
      </c>
      <c r="S47" s="419"/>
      <c r="T47" s="437">
        <f>IF('行政コスト計算書及び純資産変動計算書(PL＆NW)円単位'!T47:U47=0, "-",ROUND('行政コスト計算書及び純資産変動計算書(PL＆NW)円単位'!T47:U47, -(LOG10(設定!$B$2)))/設定!$B$2)</f>
        <v>-1132894</v>
      </c>
      <c r="U47" s="438"/>
      <c r="V47" s="433"/>
      <c r="W47" s="434"/>
    </row>
    <row r="48" spans="2:23" s="11" customFormat="1" ht="15.15" customHeight="1">
      <c r="B48" s="12"/>
      <c r="C48" s="13"/>
      <c r="D48" s="53" t="s">
        <v>104</v>
      </c>
      <c r="E48" s="53"/>
      <c r="F48" s="53"/>
      <c r="G48" s="51"/>
      <c r="H48" s="51"/>
      <c r="I48" s="51"/>
      <c r="J48" s="51"/>
      <c r="K48" s="13"/>
      <c r="L48" s="13"/>
      <c r="M48" s="13"/>
      <c r="N48" s="13"/>
      <c r="O48" s="13"/>
      <c r="P48" s="420"/>
      <c r="Q48" s="421"/>
      <c r="R48" s="412">
        <f>IF('行政コスト計算書及び純資産変動計算書(PL＆NW)円単位'!R48:S48=0, "-",ROUND('行政コスト計算書及び純資産変動計算書(PL＆NW)円単位'!R48:S48, -(LOG10(設定!$B$2)))/設定!$B$2)</f>
        <v>7258906</v>
      </c>
      <c r="S48" s="419"/>
      <c r="T48" s="412">
        <f>IF('行政コスト計算書及び純資産変動計算書(PL＆NW)円単位'!T48:U48=0, "-",ROUND('行政コスト計算書及び純資産変動計算書(PL＆NW)円単位'!T48:U48, -(LOG10(設定!$B$2)))/設定!$B$2)</f>
        <v>-7258906</v>
      </c>
      <c r="U48" s="419"/>
      <c r="V48" s="420"/>
      <c r="W48" s="421"/>
    </row>
    <row r="49" spans="2:23" s="11" customFormat="1" ht="15.15" customHeight="1">
      <c r="B49" s="12"/>
      <c r="C49" s="13"/>
      <c r="D49" s="53" t="s">
        <v>105</v>
      </c>
      <c r="E49" s="53"/>
      <c r="F49" s="53"/>
      <c r="G49" s="53"/>
      <c r="H49" s="51"/>
      <c r="I49" s="51"/>
      <c r="J49" s="51"/>
      <c r="K49" s="13"/>
      <c r="L49" s="13"/>
      <c r="M49" s="13"/>
      <c r="N49" s="13"/>
      <c r="O49" s="13"/>
      <c r="P49" s="420"/>
      <c r="Q49" s="421"/>
      <c r="R49" s="412">
        <f>IF('行政コスト計算書及び純資産変動計算書(PL＆NW)円単位'!R49:S49=0, "-",ROUND('行政コスト計算書及び純資産変動計算書(PL＆NW)円単位'!R49:S49, -(LOG10(設定!$B$2)))/設定!$B$2)</f>
        <v>-7713197</v>
      </c>
      <c r="S49" s="419"/>
      <c r="T49" s="412">
        <f>IF('行政コスト計算書及び純資産変動計算書(PL＆NW)円単位'!T49:U49=0, "-",ROUND('行政コスト計算書及び純資産変動計算書(PL＆NW)円単位'!T49:U49, -(LOG10(設定!$B$2)))/設定!$B$2)</f>
        <v>7713197</v>
      </c>
      <c r="U49" s="419"/>
      <c r="V49" s="420"/>
      <c r="W49" s="421"/>
    </row>
    <row r="50" spans="2:23" s="11" customFormat="1" ht="15.15" customHeight="1">
      <c r="B50" s="12"/>
      <c r="C50" s="13"/>
      <c r="D50" s="53" t="s">
        <v>106</v>
      </c>
      <c r="E50" s="53"/>
      <c r="F50" s="53"/>
      <c r="G50" s="53"/>
      <c r="H50" s="51"/>
      <c r="I50" s="51"/>
      <c r="J50" s="51"/>
      <c r="K50" s="13"/>
      <c r="L50" s="13"/>
      <c r="M50" s="13"/>
      <c r="N50" s="13"/>
      <c r="O50" s="13"/>
      <c r="P50" s="420"/>
      <c r="Q50" s="421"/>
      <c r="R50" s="412">
        <f>IF('行政コスト計算書及び純資産変動計算書(PL＆NW)円単位'!R50:S50=0, "-",ROUND('行政コスト計算書及び純資産変動計算書(PL＆NW)円単位'!R50:S50, -(LOG10(設定!$B$2)))/設定!$B$2)</f>
        <v>2434211</v>
      </c>
      <c r="S50" s="419"/>
      <c r="T50" s="412">
        <f>IF('行政コスト計算書及び純資産変動計算書(PL＆NW)円単位'!T50:U50=0, "-",ROUND('行政コスト計算書及び純資産変動計算書(PL＆NW)円単位'!T50:U50, -(LOG10(設定!$B$2)))/設定!$B$2)</f>
        <v>-2434211</v>
      </c>
      <c r="U50" s="419"/>
      <c r="V50" s="420"/>
      <c r="W50" s="421"/>
    </row>
    <row r="51" spans="2:23" s="11" customFormat="1" ht="15.15" customHeight="1">
      <c r="B51" s="12"/>
      <c r="C51" s="13"/>
      <c r="D51" s="53" t="s">
        <v>107</v>
      </c>
      <c r="E51" s="53"/>
      <c r="F51" s="53"/>
      <c r="G51" s="53"/>
      <c r="H51" s="51"/>
      <c r="I51" s="15"/>
      <c r="J51" s="51"/>
      <c r="K51" s="13"/>
      <c r="L51" s="13"/>
      <c r="M51" s="13"/>
      <c r="N51" s="13"/>
      <c r="O51" s="13"/>
      <c r="P51" s="420"/>
      <c r="Q51" s="421"/>
      <c r="R51" s="412">
        <f>IF('行政コスト計算書及び純資産変動計算書(PL＆NW)円単位'!R51:S51=0, "-",ROUND('行政コスト計算書及び純資産変動計算書(PL＆NW)円単位'!R51:S51, -(LOG10(設定!$B$2)))/設定!$B$2)</f>
        <v>-847026</v>
      </c>
      <c r="S51" s="419"/>
      <c r="T51" s="412">
        <f>IF('行政コスト計算書及び純資産変動計算書(PL＆NW)円単位'!T51:U51=0, "-",ROUND('行政コスト計算書及び純資産変動計算書(PL＆NW)円単位'!T51:U51, -(LOG10(設定!$B$2)))/設定!$B$2)</f>
        <v>847026</v>
      </c>
      <c r="U51" s="419"/>
      <c r="V51" s="420"/>
      <c r="W51" s="421"/>
    </row>
    <row r="52" spans="2:23" s="11" customFormat="1" ht="15.15" customHeight="1">
      <c r="B52" s="12"/>
      <c r="C52" s="13" t="s">
        <v>108</v>
      </c>
      <c r="D52" s="13"/>
      <c r="E52" s="53"/>
      <c r="F52" s="57"/>
      <c r="G52" s="57"/>
      <c r="H52" s="57"/>
      <c r="I52" s="57"/>
      <c r="J52" s="57"/>
      <c r="K52" s="26"/>
      <c r="L52" s="13"/>
      <c r="M52" s="13"/>
      <c r="N52" s="13"/>
      <c r="O52" s="13"/>
      <c r="P52" s="412" t="str">
        <f>IF('行政コスト計算書及び純資産変動計算書(PL＆NW)円単位'!P52:Q52=0, "-",ROUND('行政コスト計算書及び純資産変動計算書(PL＆NW)円単位'!P52:Q52, -(LOG10(設定!$B$2)))/設定!$B$2)</f>
        <v>-</v>
      </c>
      <c r="Q52" s="413"/>
      <c r="R52" s="412" t="str">
        <f>IF('行政コスト計算書及び純資産変動計算書(PL＆NW)円単位'!R52:S52=0, "-",ROUND('行政コスト計算書及び純資産変動計算書(PL＆NW)円単位'!R52:S52, -(LOG10(設定!$B$2)))/設定!$B$2)</f>
        <v>-</v>
      </c>
      <c r="S52" s="419"/>
      <c r="T52" s="420"/>
      <c r="U52" s="418"/>
      <c r="V52" s="420"/>
      <c r="W52" s="421"/>
    </row>
    <row r="53" spans="2:23" s="11" customFormat="1" ht="15.15" customHeight="1">
      <c r="B53" s="12"/>
      <c r="C53" s="13" t="s">
        <v>109</v>
      </c>
      <c r="D53" s="13"/>
      <c r="E53" s="53"/>
      <c r="F53" s="58"/>
      <c r="G53" s="57"/>
      <c r="H53" s="57"/>
      <c r="I53" s="57"/>
      <c r="J53" s="57"/>
      <c r="K53" s="26"/>
      <c r="L53" s="50"/>
      <c r="M53" s="50"/>
      <c r="N53" s="50"/>
      <c r="O53" s="50"/>
      <c r="P53" s="412">
        <f>IF('行政コスト計算書及び純資産変動計算書(PL＆NW)円単位'!P53:Q53=0, "-",ROUND('行政コスト計算書及び純資産変動計算書(PL＆NW)円単位'!P53:Q53, -(LOG10(設定!$B$2)))/設定!$B$2)</f>
        <v>2332268</v>
      </c>
      <c r="Q53" s="413"/>
      <c r="R53" s="412">
        <f>IF('行政コスト計算書及び純資産変動計算書(PL＆NW)円単位'!R53:S53=0, "-",ROUND('行政コスト計算書及び純資産変動計算書(PL＆NW)円単位'!R53:S53, -(LOG10(設定!$B$2)))/設定!$B$2)</f>
        <v>2332268</v>
      </c>
      <c r="S53" s="419"/>
      <c r="T53" s="420"/>
      <c r="U53" s="418"/>
      <c r="V53" s="420"/>
      <c r="W53" s="421"/>
    </row>
    <row r="54" spans="2:23" s="11" customFormat="1" ht="15.15" customHeight="1">
      <c r="B54" s="12"/>
      <c r="C54" s="13" t="s">
        <v>183</v>
      </c>
      <c r="D54" s="13"/>
      <c r="E54" s="53"/>
      <c r="F54" s="58"/>
      <c r="G54" s="57"/>
      <c r="H54" s="57"/>
      <c r="I54" s="57"/>
      <c r="J54" s="57"/>
      <c r="K54" s="26"/>
      <c r="L54" s="50"/>
      <c r="M54" s="50"/>
      <c r="N54" s="50"/>
      <c r="O54" s="50"/>
      <c r="P54" s="412" t="str">
        <f>IF('行政コスト計算書及び純資産変動計算書(PL＆NW)円単位'!P54:Q54=0, "-",ROUND('行政コスト計算書及び純資産変動計算書(PL＆NW)円単位'!P54:Q54, -(LOG10(設定!$B$2)))/設定!$B$2)</f>
        <v>-</v>
      </c>
      <c r="Q54" s="413"/>
      <c r="R54" s="439"/>
      <c r="S54" s="440"/>
      <c r="T54" s="420"/>
      <c r="U54" s="440"/>
      <c r="V54" s="412" t="str">
        <f>IF('行政コスト計算書及び純資産変動計算書(PL＆NW)円単位'!V54:W54=0, "-",ROUND('行政コスト計算書及び純資産変動計算書(PL＆NW)円単位'!V54:W54, -(LOG10(設定!$B$2)))/設定!$B$2)</f>
        <v>-</v>
      </c>
      <c r="W54" s="413"/>
    </row>
    <row r="55" spans="2:23" s="11" customFormat="1" ht="15.15" customHeight="1">
      <c r="B55" s="12"/>
      <c r="C55" s="13" t="s">
        <v>184</v>
      </c>
      <c r="D55" s="13"/>
      <c r="E55" s="53"/>
      <c r="F55" s="58"/>
      <c r="G55" s="57"/>
      <c r="H55" s="57"/>
      <c r="I55" s="57"/>
      <c r="J55" s="57"/>
      <c r="K55" s="26"/>
      <c r="L55" s="50"/>
      <c r="M55" s="50"/>
      <c r="N55" s="50"/>
      <c r="O55" s="50"/>
      <c r="P55" s="412" t="str">
        <f>IF('行政コスト計算書及び純資産変動計算書(PL＆NW)円単位'!P55:Q55=0, "-",ROUND('行政コスト計算書及び純資産変動計算書(PL＆NW)円単位'!P55:Q55, -(LOG10(設定!$B$2)))/設定!$B$2)</f>
        <v>-</v>
      </c>
      <c r="Q55" s="413"/>
      <c r="R55" s="439"/>
      <c r="S55" s="440"/>
      <c r="T55" s="420"/>
      <c r="U55" s="440"/>
      <c r="V55" s="412" t="str">
        <f>IF('行政コスト計算書及び純資産変動計算書(PL＆NW)円単位'!V55:W55=0, "-",ROUND('行政コスト計算書及び純資産変動計算書(PL＆NW)円単位'!V55:W55, -(LOG10(設定!$B$2)))/設定!$B$2)</f>
        <v>-</v>
      </c>
      <c r="W55" s="413"/>
    </row>
    <row r="56" spans="2:23" s="11" customFormat="1" ht="15.15" customHeight="1">
      <c r="B56" s="12"/>
      <c r="C56" s="13" t="s">
        <v>189</v>
      </c>
      <c r="D56" s="13"/>
      <c r="E56" s="53"/>
      <c r="F56" s="58"/>
      <c r="G56" s="58"/>
      <c r="H56" s="57"/>
      <c r="I56" s="57"/>
      <c r="J56" s="57"/>
      <c r="K56" s="26"/>
      <c r="L56" s="13"/>
      <c r="M56" s="13"/>
      <c r="N56" s="13"/>
      <c r="O56" s="13"/>
      <c r="P56" s="412">
        <f>IF('行政コスト計算書及び純資産変動計算書(PL＆NW)円単位'!P56:Q56=0, "-",ROUND('行政コスト計算書及び純資産変動計算書(PL＆NW)円単位'!P56:Q56, -(LOG10(設定!$B$2)))/設定!$B$2)</f>
        <v>-25228</v>
      </c>
      <c r="Q56" s="413"/>
      <c r="R56" s="412">
        <f>IF('行政コスト計算書及び純資産変動計算書(PL＆NW)円単位'!R56:S56=0, "-",ROUND('行政コスト計算書及び純資産変動計算書(PL＆NW)円単位'!R56:S56, -(LOG10(設定!$B$2)))/設定!$B$2)</f>
        <v>-7821</v>
      </c>
      <c r="S56" s="419"/>
      <c r="T56" s="412">
        <f>IF('行政コスト計算書及び純資産変動計算書(PL＆NW)円単位'!T56:U56=0, "-",ROUND('行政コスト計算書及び純資産変動計算書(PL＆NW)円単位'!T56:U56, -(LOG10(設定!$B$2)))/設定!$B$2)</f>
        <v>-17407</v>
      </c>
      <c r="U56" s="419"/>
      <c r="V56" s="420" t="str">
        <f>IF('行政コスト計算書及び純資産変動計算書(PL＆NW)円単位'!V56:W56=0, " ",ROUND('行政コスト計算書及び純資産変動計算書(PL＆NW)円単位'!V56:W56, -(LOG10(設定!$B$2)))/設定!$B$2)</f>
        <v xml:space="preserve"> </v>
      </c>
      <c r="W56" s="421"/>
    </row>
    <row r="57" spans="2:23" s="11" customFormat="1" ht="15.15" customHeight="1">
      <c r="B57" s="52"/>
      <c r="C57" s="43" t="s">
        <v>15</v>
      </c>
      <c r="D57" s="43"/>
      <c r="E57" s="59"/>
      <c r="F57" s="60"/>
      <c r="G57" s="60"/>
      <c r="H57" s="61"/>
      <c r="I57" s="61"/>
      <c r="J57" s="61"/>
      <c r="K57" s="62"/>
      <c r="L57" s="43"/>
      <c r="M57" s="43"/>
      <c r="N57" s="43"/>
      <c r="O57" s="43"/>
      <c r="P57" s="423">
        <f>IF('行政コスト計算書及び純資産変動計算書(PL＆NW)円単位'!P57:Q57=0, "-",ROUND('行政コスト計算書及び純資産変動計算書(PL＆NW)円単位'!P57:Q57, -(LOG10(設定!$B$2)))/設定!$B$2)</f>
        <v>7242302</v>
      </c>
      <c r="Q57" s="436"/>
      <c r="R57" s="412">
        <f>IF('行政コスト計算書及び純資産変動計算書(PL＆NW)円単位'!R57:S57=0, "-",ROUND('行政コスト計算書及び純資産変動計算書(PL＆NW)円単位'!R57:S57, -(LOG10(設定!$B$2)))/設定!$B$2)</f>
        <v>322255</v>
      </c>
      <c r="S57" s="419"/>
      <c r="T57" s="412">
        <f>IF('行政コスト計算書及び純資産変動計算書(PL＆NW)円単位'!T57:U57=0, "-",ROUND('行政コスト計算書及び純資産変動計算書(PL＆NW)円単位'!T57:U57, -(LOG10(設定!$B$2)))/設定!$B$2)</f>
        <v>6920047</v>
      </c>
      <c r="U57" s="419"/>
      <c r="V57" s="425"/>
      <c r="W57" s="426"/>
    </row>
    <row r="58" spans="2:23" s="11" customFormat="1" ht="15.15" customHeight="1">
      <c r="B58" s="63" t="s">
        <v>110</v>
      </c>
      <c r="C58" s="64"/>
      <c r="D58" s="65"/>
      <c r="E58" s="66"/>
      <c r="F58" s="67"/>
      <c r="G58" s="68"/>
      <c r="H58" s="68"/>
      <c r="I58" s="69"/>
      <c r="J58" s="68"/>
      <c r="K58" s="70"/>
      <c r="L58" s="64"/>
      <c r="M58" s="64"/>
      <c r="N58" s="64"/>
      <c r="O58" s="64"/>
      <c r="P58" s="416">
        <f>IF('行政コスト計算書及び純資産変動計算書(PL＆NW)円単位'!P58:Q58=0, "-",ROUND('行政コスト計算書及び純資産変動計算書(PL＆NW)円単位'!P58:Q58, -(LOG10(設定!$B$2)))/設定!$B$2)</f>
        <v>12338434</v>
      </c>
      <c r="Q58" s="417"/>
      <c r="R58" s="445">
        <f>IF('行政コスト計算書及び純資産変動計算書(PL＆NW)円単位'!R58:S58=0, "-",ROUND('行政コスト計算書及び純資産変動計算書(PL＆NW)円単位'!R58:S58, -(LOG10(設定!$B$2)))/設定!$B$2)</f>
        <v>3779596</v>
      </c>
      <c r="S58" s="446"/>
      <c r="T58" s="416">
        <f>IF('行政コスト計算書及び純資産変動計算書(PL＆NW)円単位'!T58:U58=0, "-",ROUND('行政コスト計算書及び純資産変動計算書(PL＆NW)円単位'!T58:U58, -(LOG10(設定!$B$2)))/設定!$B$2)</f>
        <v>8558837</v>
      </c>
      <c r="U58" s="446"/>
      <c r="V58" s="416" t="str">
        <f>IF('行政コスト計算書及び純資産変動計算書(PL＆NW)円単位'!V58:W58=0, "-",ROUND('行政コスト計算書及び純資産変動計算書(PL＆NW)円単位'!V58:W58, -(LOG10(設定!$B$2)))/設定!$B$2)</f>
        <v>-</v>
      </c>
      <c r="W58" s="417"/>
    </row>
    <row r="59" spans="2:23" s="11" customFormat="1" ht="15.15" customHeight="1" thickBot="1">
      <c r="B59" s="63" t="s">
        <v>111</v>
      </c>
      <c r="C59" s="64"/>
      <c r="D59" s="65"/>
      <c r="E59" s="66"/>
      <c r="F59" s="67"/>
      <c r="G59" s="68"/>
      <c r="H59" s="68"/>
      <c r="I59" s="69"/>
      <c r="J59" s="68"/>
      <c r="K59" s="70"/>
      <c r="L59" s="64"/>
      <c r="M59" s="64"/>
      <c r="N59" s="64"/>
      <c r="O59" s="64"/>
      <c r="P59" s="412">
        <f>IF('行政コスト計算書及び純資産変動計算書(PL＆NW)円単位'!P59:Q59=0, "-",ROUND('行政コスト計算書及び純資産変動計算書(PL＆NW)円単位'!P59:Q59, -(LOG10(設定!$B$2)))/設定!$B$2)</f>
        <v>595073602</v>
      </c>
      <c r="Q59" s="413"/>
      <c r="R59" s="447">
        <f>IF('行政コスト計算書及び純資産変動計算書(PL＆NW)円単位'!R59:S59=0, "-",ROUND('行政コスト計算書及び純資産変動計算書(PL＆NW)円単位'!R59:S59, -(LOG10(設定!$B$2)))/設定!$B$2)</f>
        <v>701761076</v>
      </c>
      <c r="S59" s="448"/>
      <c r="T59" s="449">
        <f>IF('行政コスト計算書及び純資産変動計算書(PL＆NW)円単位'!T59:U59=0, "-",ROUND('行政コスト計算書及び純資産変動計算書(PL＆NW)円単位'!T59:U59, -(LOG10(設定!$B$2)))/設定!$B$2)</f>
        <v>-106687474</v>
      </c>
      <c r="U59" s="448"/>
      <c r="V59" s="449" t="str">
        <f>IF('行政コスト計算書及び純資産変動計算書(PL＆NW)円単位'!V59:W59=0, "-",ROUND('行政コスト計算書及び純資産変動計算書(PL＆NW)円単位'!V59:W59, -(LOG10(設定!$B$2)))/設定!$B$2)</f>
        <v>-</v>
      </c>
      <c r="W59" s="450"/>
    </row>
    <row r="60" spans="2:23" s="11" customFormat="1" ht="15.15" customHeight="1" thickBot="1">
      <c r="B60" s="71" t="s">
        <v>112</v>
      </c>
      <c r="C60" s="72"/>
      <c r="D60" s="73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441">
        <f>IF('行政コスト計算書及び純資産変動計算書(PL＆NW)円単位'!P60:Q60=0, "-",ROUND('行政コスト計算書及び純資産変動計算書(PL＆NW)円単位'!P60:Q60, -(LOG10(設定!$B$2)))/設定!$B$2)</f>
        <v>607412035</v>
      </c>
      <c r="Q60" s="442"/>
      <c r="R60" s="443">
        <f>IF('行政コスト計算書及び純資産変動計算書(PL＆NW)円単位'!R60:S60=0, "-",ROUND('行政コスト計算書及び純資産変動計算書(PL＆NW)円単位'!R60:S60, -(LOG10(設定!$B$2)))/設定!$B$2)</f>
        <v>705540673</v>
      </c>
      <c r="S60" s="444"/>
      <c r="T60" s="441">
        <f>IF('行政コスト計算書及び純資産変動計算書(PL＆NW)円単位'!T60:U60=0, "-",ROUND('行政コスト計算書及び純資産変動計算書(PL＆NW)円単位'!T60:U60, -(LOG10(設定!$B$2)))/設定!$B$2)</f>
        <v>-98128637</v>
      </c>
      <c r="U60" s="444"/>
      <c r="V60" s="441" t="str">
        <f>IF('行政コスト計算書及び純資産変動計算書(PL＆NW)円単位'!V60:W60=0, "-",ROUND('行政コスト計算書及び純資産変動計算書(PL＆NW)円単位'!V60:W60, -(LOG10(設定!$B$2)))/設定!$B$2)</f>
        <v>-</v>
      </c>
      <c r="W60" s="442"/>
    </row>
    <row r="61" spans="2:23" s="11" customFormat="1" ht="12">
      <c r="P61" s="74"/>
      <c r="Q61" s="74"/>
      <c r="R61" s="74"/>
      <c r="S61" s="74"/>
      <c r="T61" s="74"/>
      <c r="U61" s="74"/>
      <c r="V61" s="74"/>
      <c r="W61" s="74"/>
    </row>
    <row r="62" spans="2:23" s="11" customFormat="1" ht="12"/>
  </sheetData>
  <mergeCells count="120">
    <mergeCell ref="P60:Q60"/>
    <mergeCell ref="R60:S60"/>
    <mergeCell ref="T60:U60"/>
    <mergeCell ref="V60:W60"/>
    <mergeCell ref="P58:Q58"/>
    <mergeCell ref="R58:S58"/>
    <mergeCell ref="T58:U58"/>
    <mergeCell ref="V58:W58"/>
    <mergeCell ref="P59:Q59"/>
    <mergeCell ref="R59:S59"/>
    <mergeCell ref="T59:U59"/>
    <mergeCell ref="V59:W59"/>
    <mergeCell ref="P56:Q56"/>
    <mergeCell ref="R56:S56"/>
    <mergeCell ref="T56:U56"/>
    <mergeCell ref="V56:W56"/>
    <mergeCell ref="P57:Q57"/>
    <mergeCell ref="R57:S57"/>
    <mergeCell ref="T57:U57"/>
    <mergeCell ref="V57:W57"/>
    <mergeCell ref="P54:Q54"/>
    <mergeCell ref="R54:S54"/>
    <mergeCell ref="T54:U54"/>
    <mergeCell ref="V54:W54"/>
    <mergeCell ref="P55:Q55"/>
    <mergeCell ref="R55:S55"/>
    <mergeCell ref="T55:U55"/>
    <mergeCell ref="V55:W55"/>
    <mergeCell ref="P52:Q52"/>
    <mergeCell ref="R52:S52"/>
    <mergeCell ref="T52:U52"/>
    <mergeCell ref="V52:W52"/>
    <mergeCell ref="P53:Q53"/>
    <mergeCell ref="R53:S53"/>
    <mergeCell ref="T53:U53"/>
    <mergeCell ref="V53:W53"/>
    <mergeCell ref="P50:Q50"/>
    <mergeCell ref="R50:S50"/>
    <mergeCell ref="T50:U50"/>
    <mergeCell ref="V50:W50"/>
    <mergeCell ref="P51:Q51"/>
    <mergeCell ref="R51:S51"/>
    <mergeCell ref="T51:U51"/>
    <mergeCell ref="V51:W51"/>
    <mergeCell ref="P48:Q48"/>
    <mergeCell ref="R48:S48"/>
    <mergeCell ref="T48:U48"/>
    <mergeCell ref="V48:W48"/>
    <mergeCell ref="P49:Q49"/>
    <mergeCell ref="R49:S49"/>
    <mergeCell ref="T49:U49"/>
    <mergeCell ref="V49:W49"/>
    <mergeCell ref="P46:Q46"/>
    <mergeCell ref="R46:S46"/>
    <mergeCell ref="T46:U46"/>
    <mergeCell ref="V46:W46"/>
    <mergeCell ref="P47:Q47"/>
    <mergeCell ref="R47:S47"/>
    <mergeCell ref="T47:U47"/>
    <mergeCell ref="V47:W47"/>
    <mergeCell ref="P44:Q44"/>
    <mergeCell ref="R44:S44"/>
    <mergeCell ref="T44:U44"/>
    <mergeCell ref="V44:W44"/>
    <mergeCell ref="P45:Q45"/>
    <mergeCell ref="R45:S45"/>
    <mergeCell ref="T45:U45"/>
    <mergeCell ref="V45:W45"/>
    <mergeCell ref="P42:Q42"/>
    <mergeCell ref="R42:S42"/>
    <mergeCell ref="T42:U42"/>
    <mergeCell ref="V42:W42"/>
    <mergeCell ref="P43:Q43"/>
    <mergeCell ref="R43:S43"/>
    <mergeCell ref="T43:U43"/>
    <mergeCell ref="V43:W43"/>
    <mergeCell ref="P38:Q38"/>
    <mergeCell ref="P39:Q39"/>
    <mergeCell ref="P40:Q40"/>
    <mergeCell ref="R40:W40"/>
    <mergeCell ref="P41:Q41"/>
    <mergeCell ref="R41:S41"/>
    <mergeCell ref="T41:U41"/>
    <mergeCell ref="V41:W41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P20:Q20"/>
    <mergeCell ref="P21:Q21"/>
    <mergeCell ref="P22:Q22"/>
    <mergeCell ref="P23:Q23"/>
    <mergeCell ref="P24:Q24"/>
    <mergeCell ref="P25:Q25"/>
    <mergeCell ref="P17:Q17"/>
    <mergeCell ref="P18:Q18"/>
    <mergeCell ref="P19:Q19"/>
    <mergeCell ref="P8:Q8"/>
    <mergeCell ref="P9:Q9"/>
    <mergeCell ref="P10:Q10"/>
    <mergeCell ref="P11:Q11"/>
    <mergeCell ref="P12:Q12"/>
    <mergeCell ref="P13:Q13"/>
    <mergeCell ref="T2:W2"/>
    <mergeCell ref="B3:W3"/>
    <mergeCell ref="B4:W4"/>
    <mergeCell ref="B5:W5"/>
    <mergeCell ref="B7:O7"/>
    <mergeCell ref="P7:Q7"/>
    <mergeCell ref="P14:Q14"/>
    <mergeCell ref="P15:Q15"/>
    <mergeCell ref="P16:Q16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7" orientation="portrait" useFirstPageNumber="1" verticalDpi="300" r:id="rId1"/>
  <headerFooter alignWithMargins="0"/>
  <colBreaks count="1" manualBreakCount="1">
    <brk id="2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FF00"/>
  </sheetPr>
  <dimension ref="A1:N62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style="198" customWidth="1"/>
  </cols>
  <sheetData>
    <row r="1" spans="1:13" hidden="1"/>
    <row r="2" spans="1:13" ht="18" customHeight="1">
      <c r="L2" s="75" t="s">
        <v>113</v>
      </c>
      <c r="M2" s="76"/>
    </row>
    <row r="3" spans="1:13" ht="19.2">
      <c r="A3" s="77"/>
      <c r="B3" s="324" t="s">
        <v>181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3" ht="14.4" customHeight="1">
      <c r="A4" s="13"/>
      <c r="B4" s="380" t="str">
        <f>'資金収支計算書(CF)円単位'!B4:L4</f>
        <v>自　令和 5年 4月 1日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3" ht="14.4" customHeight="1">
      <c r="A5" s="13"/>
      <c r="B5" s="380" t="str">
        <f>'資金収支計算書(CF)円単位'!B5:L5</f>
        <v>至　令和 6年 3月31日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1:13" ht="14.1" customHeight="1" thickBot="1">
      <c r="A6" s="13"/>
      <c r="B6" s="78" t="str">
        <f>IF('貸借対照表(BS)円単位'!B5&lt;&gt;"",'貸借対照表(BS)円単位'!B5,"")</f>
        <v>連結</v>
      </c>
      <c r="C6" s="78"/>
      <c r="D6" s="78"/>
      <c r="E6" s="78"/>
      <c r="F6" s="78"/>
      <c r="G6" s="78"/>
      <c r="H6" s="78"/>
      <c r="I6" s="78"/>
      <c r="J6" s="78"/>
      <c r="K6" s="78"/>
      <c r="L6" s="79" t="str">
        <f>設定!$B$3</f>
        <v>（単位：千円）</v>
      </c>
    </row>
    <row r="7" spans="1:13" ht="14.1" customHeight="1">
      <c r="A7" s="13"/>
      <c r="B7" s="381" t="s">
        <v>1</v>
      </c>
      <c r="C7" s="382"/>
      <c r="D7" s="382"/>
      <c r="E7" s="382"/>
      <c r="F7" s="382"/>
      <c r="G7" s="382"/>
      <c r="H7" s="382"/>
      <c r="I7" s="383"/>
      <c r="J7" s="383"/>
      <c r="K7" s="384"/>
      <c r="L7" s="388" t="s">
        <v>2</v>
      </c>
    </row>
    <row r="8" spans="1:13" ht="14.1" customHeight="1" thickBot="1">
      <c r="A8" s="13"/>
      <c r="B8" s="385"/>
      <c r="C8" s="386"/>
      <c r="D8" s="386"/>
      <c r="E8" s="386"/>
      <c r="F8" s="386"/>
      <c r="G8" s="386"/>
      <c r="H8" s="386"/>
      <c r="I8" s="386"/>
      <c r="J8" s="386"/>
      <c r="K8" s="387"/>
      <c r="L8" s="389"/>
    </row>
    <row r="9" spans="1:13" ht="14.1" customHeight="1">
      <c r="A9" s="80"/>
      <c r="B9" s="81" t="s">
        <v>114</v>
      </c>
      <c r="C9" s="82"/>
      <c r="D9" s="82"/>
      <c r="E9" s="83"/>
      <c r="F9" s="83"/>
      <c r="G9" s="39"/>
      <c r="H9" s="83"/>
      <c r="I9" s="39"/>
      <c r="J9" s="39"/>
      <c r="K9" s="84"/>
      <c r="L9" s="229"/>
    </row>
    <row r="10" spans="1:13" ht="14.1" customHeight="1">
      <c r="A10" s="32"/>
      <c r="B10" s="17"/>
      <c r="C10" s="53" t="s">
        <v>115</v>
      </c>
      <c r="D10" s="53"/>
      <c r="E10" s="51"/>
      <c r="F10" s="51"/>
      <c r="G10" s="13"/>
      <c r="H10" s="51"/>
      <c r="I10" s="13"/>
      <c r="J10" s="13"/>
      <c r="K10" s="27"/>
      <c r="L10" s="16">
        <f>IF('資金収支計算書(CF)円単位'!L10:M10=0, "-",ROUND('資金収支計算書(CF)円単位'!L10:M10, -(LOG10(設定!$B$2)))/設定!$B$2)</f>
        <v>137708432</v>
      </c>
    </row>
    <row r="11" spans="1:13" ht="14.1" customHeight="1">
      <c r="A11" s="32"/>
      <c r="B11" s="17"/>
      <c r="C11" s="53"/>
      <c r="D11" s="53" t="s">
        <v>116</v>
      </c>
      <c r="E11" s="51"/>
      <c r="F11" s="51"/>
      <c r="G11" s="51"/>
      <c r="H11" s="51"/>
      <c r="I11" s="13"/>
      <c r="J11" s="13"/>
      <c r="K11" s="27"/>
      <c r="L11" s="16">
        <f>IF('資金収支計算書(CF)円単位'!L11:M11=0, "-",ROUND('資金収支計算書(CF)円単位'!L11:M11, -(LOG10(設定!$B$2)))/設定!$B$2)</f>
        <v>38394813</v>
      </c>
    </row>
    <row r="12" spans="1:13" ht="14.1" customHeight="1">
      <c r="A12" s="32"/>
      <c r="B12" s="17"/>
      <c r="C12" s="53"/>
      <c r="D12" s="53"/>
      <c r="E12" s="87" t="s">
        <v>117</v>
      </c>
      <c r="F12" s="51"/>
      <c r="G12" s="51"/>
      <c r="H12" s="51"/>
      <c r="I12" s="13"/>
      <c r="J12" s="13"/>
      <c r="K12" s="27"/>
      <c r="L12" s="16">
        <f>IF('資金収支計算書(CF)円単位'!L12:M12=0, "-",ROUND('資金収支計算書(CF)円単位'!L12:M12, -(LOG10(設定!$B$2)))/設定!$B$2)</f>
        <v>14239867</v>
      </c>
    </row>
    <row r="13" spans="1:13" ht="14.1" customHeight="1">
      <c r="A13" s="32"/>
      <c r="B13" s="17"/>
      <c r="C13" s="53"/>
      <c r="D13" s="53"/>
      <c r="E13" s="87" t="s">
        <v>118</v>
      </c>
      <c r="F13" s="51"/>
      <c r="G13" s="51"/>
      <c r="H13" s="51"/>
      <c r="I13" s="13"/>
      <c r="J13" s="13"/>
      <c r="K13" s="27"/>
      <c r="L13" s="16">
        <f>IF('資金収支計算書(CF)円単位'!L13:M13=0, "-",ROUND('資金収支計算書(CF)円単位'!L13:M13, -(LOG10(設定!$B$2)))/設定!$B$2)</f>
        <v>21575245</v>
      </c>
    </row>
    <row r="14" spans="1:13" ht="14.1" customHeight="1">
      <c r="A14" s="32"/>
      <c r="B14" s="12"/>
      <c r="C14" s="13"/>
      <c r="D14" s="13"/>
      <c r="E14" s="20" t="s">
        <v>119</v>
      </c>
      <c r="F14" s="13"/>
      <c r="G14" s="13"/>
      <c r="H14" s="13"/>
      <c r="I14" s="13"/>
      <c r="J14" s="13"/>
      <c r="K14" s="27"/>
      <c r="L14" s="16">
        <f>IF('資金収支計算書(CF)円単位'!L14:M14=0, "-",ROUND('資金収支計算書(CF)円単位'!L14:M14, -(LOG10(設定!$B$2)))/設定!$B$2)</f>
        <v>365322</v>
      </c>
    </row>
    <row r="15" spans="1:13" ht="14.1" customHeight="1">
      <c r="A15" s="32"/>
      <c r="B15" s="88"/>
      <c r="C15" s="15"/>
      <c r="D15" s="13"/>
      <c r="E15" s="15" t="s">
        <v>120</v>
      </c>
      <c r="F15" s="15"/>
      <c r="G15" s="15"/>
      <c r="H15" s="15"/>
      <c r="I15" s="13"/>
      <c r="J15" s="13"/>
      <c r="K15" s="27"/>
      <c r="L15" s="16">
        <f>IF('資金収支計算書(CF)円単位'!L15:M15=0, "-",ROUND('資金収支計算書(CF)円単位'!L15:M15, -(LOG10(設定!$B$2)))/設定!$B$2)</f>
        <v>2214380</v>
      </c>
    </row>
    <row r="16" spans="1:13" ht="14.1" customHeight="1">
      <c r="A16" s="32"/>
      <c r="B16" s="12"/>
      <c r="C16" s="15"/>
      <c r="D16" s="20" t="s">
        <v>121</v>
      </c>
      <c r="E16" s="15"/>
      <c r="F16" s="15"/>
      <c r="G16" s="15"/>
      <c r="H16" s="15"/>
      <c r="I16" s="13"/>
      <c r="J16" s="13"/>
      <c r="K16" s="27"/>
      <c r="L16" s="16">
        <f>IF('資金収支計算書(CF)円単位'!L16:M16=0, "-",ROUND('資金収支計算書(CF)円単位'!L16:M16, -(LOG10(設定!$B$2)))/設定!$B$2)</f>
        <v>99313619</v>
      </c>
    </row>
    <row r="17" spans="1:14" ht="14.1" customHeight="1">
      <c r="A17" s="32"/>
      <c r="B17" s="12"/>
      <c r="C17" s="15"/>
      <c r="D17" s="15"/>
      <c r="E17" s="20" t="s">
        <v>122</v>
      </c>
      <c r="F17" s="15"/>
      <c r="G17" s="15"/>
      <c r="H17" s="15"/>
      <c r="I17" s="13"/>
      <c r="J17" s="13"/>
      <c r="K17" s="27"/>
      <c r="L17" s="16">
        <f>IF('資金収支計算書(CF)円単位'!L17:M17=0, "-",ROUND('資金収支計算書(CF)円単位'!L17:M17, -(LOG10(設定!$B$2)))/設定!$B$2)</f>
        <v>54729437</v>
      </c>
    </row>
    <row r="18" spans="1:14" ht="14.1" customHeight="1">
      <c r="A18" s="32"/>
      <c r="B18" s="12"/>
      <c r="C18" s="15"/>
      <c r="D18" s="15"/>
      <c r="E18" s="20" t="s">
        <v>123</v>
      </c>
      <c r="F18" s="15"/>
      <c r="G18" s="15"/>
      <c r="H18" s="15"/>
      <c r="I18" s="13"/>
      <c r="J18" s="13"/>
      <c r="K18" s="27"/>
      <c r="L18" s="16">
        <f>IF('資金収支計算書(CF)円単位'!L18:M18=0, "-",ROUND('資金収支計算書(CF)円単位'!L18:M18, -(LOG10(設定!$B$2)))/設定!$B$2)</f>
        <v>44640649</v>
      </c>
    </row>
    <row r="19" spans="1:14" ht="14.1" customHeight="1">
      <c r="A19" s="32"/>
      <c r="B19" s="12"/>
      <c r="C19" s="13"/>
      <c r="D19" s="15"/>
      <c r="E19" s="20" t="s">
        <v>124</v>
      </c>
      <c r="F19" s="15"/>
      <c r="G19" s="15"/>
      <c r="H19" s="15"/>
      <c r="I19" s="13"/>
      <c r="J19" s="13"/>
      <c r="K19" s="27"/>
      <c r="L19" s="16" t="str">
        <f>IF('資金収支計算書(CF)円単位'!L19:M19=0, "-",ROUND('資金収支計算書(CF)円単位'!L19:M19, -(LOG10(設定!$B$2)))/設定!$B$2)</f>
        <v>-</v>
      </c>
      <c r="N19" s="107"/>
    </row>
    <row r="20" spans="1:14" ht="14.1" customHeight="1">
      <c r="A20" s="32"/>
      <c r="B20" s="12"/>
      <c r="C20" s="13"/>
      <c r="D20" s="14"/>
      <c r="E20" s="15" t="s">
        <v>120</v>
      </c>
      <c r="F20" s="13"/>
      <c r="G20" s="15"/>
      <c r="H20" s="15"/>
      <c r="I20" s="13"/>
      <c r="J20" s="13"/>
      <c r="K20" s="27"/>
      <c r="L20" s="16">
        <f>IF('資金収支計算書(CF)円単位'!L20:M20=0, "-",ROUND('資金収支計算書(CF)円単位'!L20:M20, -(LOG10(設定!$B$2)))/設定!$B$2)</f>
        <v>-56467</v>
      </c>
    </row>
    <row r="21" spans="1:14" ht="14.1" customHeight="1">
      <c r="A21" s="32"/>
      <c r="B21" s="12"/>
      <c r="C21" s="13" t="s">
        <v>125</v>
      </c>
      <c r="D21" s="14"/>
      <c r="E21" s="15"/>
      <c r="F21" s="15"/>
      <c r="G21" s="15"/>
      <c r="H21" s="15"/>
      <c r="I21" s="13"/>
      <c r="J21" s="13"/>
      <c r="K21" s="27"/>
      <c r="L21" s="16">
        <f>IF('資金収支計算書(CF)円単位'!L21:M21=0, "-",ROUND('資金収支計算書(CF)円単位'!L21:M21, -(LOG10(設定!$B$2)))/設定!$B$2)</f>
        <v>145988562</v>
      </c>
    </row>
    <row r="22" spans="1:14" ht="14.1" customHeight="1">
      <c r="A22" s="32"/>
      <c r="B22" s="12"/>
      <c r="C22" s="13"/>
      <c r="D22" s="19" t="s">
        <v>126</v>
      </c>
      <c r="E22" s="15"/>
      <c r="F22" s="15"/>
      <c r="G22" s="15"/>
      <c r="H22" s="15"/>
      <c r="I22" s="13"/>
      <c r="J22" s="13"/>
      <c r="K22" s="27"/>
      <c r="L22" s="16">
        <f>IF('資金収支計算書(CF)円単位'!L22:M22=0, "-",ROUND('資金収支計算書(CF)円単位'!L22:M22, -(LOG10(設定!$B$2)))/設定!$B$2)</f>
        <v>81865702</v>
      </c>
    </row>
    <row r="23" spans="1:14" ht="14.1" customHeight="1">
      <c r="A23" s="32"/>
      <c r="B23" s="12"/>
      <c r="C23" s="13"/>
      <c r="D23" s="19" t="s">
        <v>127</v>
      </c>
      <c r="E23" s="15"/>
      <c r="F23" s="15"/>
      <c r="G23" s="15"/>
      <c r="H23" s="15"/>
      <c r="I23" s="13"/>
      <c r="J23" s="13"/>
      <c r="K23" s="27"/>
      <c r="L23" s="16">
        <f>IF('資金収支計算書(CF)円単位'!L23:M23=0, "-",ROUND('資金収支計算書(CF)円単位'!L23:M23, -(LOG10(設定!$B$2)))/設定!$B$2)</f>
        <v>51434489</v>
      </c>
    </row>
    <row r="24" spans="1:14" ht="14.1" customHeight="1">
      <c r="A24" s="32"/>
      <c r="B24" s="12"/>
      <c r="C24" s="13"/>
      <c r="D24" s="19" t="s">
        <v>128</v>
      </c>
      <c r="E24" s="15"/>
      <c r="F24" s="15"/>
      <c r="G24" s="15"/>
      <c r="H24" s="15"/>
      <c r="I24" s="13"/>
      <c r="J24" s="13"/>
      <c r="K24" s="27"/>
      <c r="L24" s="16">
        <f>IF('資金収支計算書(CF)円単位'!L24:M24=0, "-",ROUND('資金収支計算書(CF)円単位'!L24:M24, -(LOG10(設定!$B$2)))/設定!$B$2)</f>
        <v>6193159</v>
      </c>
    </row>
    <row r="25" spans="1:14" ht="14.1" customHeight="1">
      <c r="A25" s="32"/>
      <c r="B25" s="12"/>
      <c r="C25" s="13"/>
      <c r="D25" s="14" t="s">
        <v>129</v>
      </c>
      <c r="E25" s="15"/>
      <c r="F25" s="15"/>
      <c r="G25" s="15"/>
      <c r="H25" s="14"/>
      <c r="I25" s="13"/>
      <c r="J25" s="13"/>
      <c r="K25" s="27"/>
      <c r="L25" s="16">
        <f>IF('資金収支計算書(CF)円単位'!L25:M25=0, "-",ROUND('資金収支計算書(CF)円単位'!L25:M25, -(LOG10(設定!$B$2)))/設定!$B$2)</f>
        <v>6495212</v>
      </c>
    </row>
    <row r="26" spans="1:14" ht="14.1" customHeight="1">
      <c r="A26" s="32"/>
      <c r="B26" s="12"/>
      <c r="C26" s="13" t="s">
        <v>130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IF('資金収支計算書(CF)円単位'!L26:M26=0, "-",ROUND('資金収支計算書(CF)円単位'!L26:M26, -(LOG10(設定!$B$2)))/設定!$B$2)</f>
        <v>-</v>
      </c>
    </row>
    <row r="27" spans="1:14" ht="14.1" customHeight="1">
      <c r="A27" s="32"/>
      <c r="B27" s="12"/>
      <c r="C27" s="13"/>
      <c r="D27" s="19" t="s">
        <v>131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IF('資金収支計算書(CF)円単位'!L27:M27=0, "-",ROUND('資金収支計算書(CF)円単位'!L27:M27, -(LOG10(設定!$B$2)))/設定!$B$2)</f>
        <v>-</v>
      </c>
    </row>
    <row r="28" spans="1:14" ht="14.1" customHeight="1">
      <c r="A28" s="32"/>
      <c r="B28" s="12"/>
      <c r="C28" s="13"/>
      <c r="D28" s="14" t="s">
        <v>120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IF('資金収支計算書(CF)円単位'!L28:M28=0, "-",ROUND('資金収支計算書(CF)円単位'!L28:M28, -(LOG10(設定!$B$2)))/設定!$B$2)</f>
        <v>-</v>
      </c>
    </row>
    <row r="29" spans="1:14" ht="14.1" customHeight="1">
      <c r="A29" s="32"/>
      <c r="B29" s="12"/>
      <c r="C29" s="13" t="s">
        <v>132</v>
      </c>
      <c r="D29" s="14"/>
      <c r="E29" s="15"/>
      <c r="F29" s="15"/>
      <c r="G29" s="15"/>
      <c r="H29" s="15"/>
      <c r="I29" s="13"/>
      <c r="J29" s="13"/>
      <c r="K29" s="27"/>
      <c r="L29" s="16">
        <f>IF('資金収支計算書(CF)円単位'!L29:M29=0, "-",ROUND('資金収支計算書(CF)円単位'!L29:M29, -(LOG10(設定!$B$2)))/設定!$B$2)</f>
        <v>1373</v>
      </c>
    </row>
    <row r="30" spans="1:14" ht="14.1" customHeight="1">
      <c r="A30" s="32"/>
      <c r="B30" s="45" t="s">
        <v>133</v>
      </c>
      <c r="C30" s="46"/>
      <c r="D30" s="47"/>
      <c r="E30" s="89"/>
      <c r="F30" s="89"/>
      <c r="G30" s="89"/>
      <c r="H30" s="89"/>
      <c r="I30" s="46"/>
      <c r="J30" s="46"/>
      <c r="K30" s="90"/>
      <c r="L30" s="227">
        <f>IF('資金収支計算書(CF)円単位'!L30:M30=0, "-",ROUND('資金収支計算書(CF)円単位'!L30:M30, -(LOG10(設定!$B$2)))/設定!$B$2)</f>
        <v>8281503</v>
      </c>
    </row>
    <row r="31" spans="1:14" ht="14.1" customHeight="1">
      <c r="A31" s="32"/>
      <c r="B31" s="12" t="s">
        <v>134</v>
      </c>
      <c r="C31" s="13"/>
      <c r="D31" s="14"/>
      <c r="E31" s="15"/>
      <c r="F31" s="15"/>
      <c r="G31" s="15"/>
      <c r="H31" s="14"/>
      <c r="I31" s="13"/>
      <c r="J31" s="13"/>
      <c r="K31" s="27"/>
      <c r="L31" s="16"/>
    </row>
    <row r="32" spans="1:14" ht="14.1" customHeight="1">
      <c r="A32" s="32"/>
      <c r="B32" s="12"/>
      <c r="C32" s="13" t="s">
        <v>135</v>
      </c>
      <c r="D32" s="14"/>
      <c r="E32" s="15"/>
      <c r="F32" s="15"/>
      <c r="G32" s="15"/>
      <c r="H32" s="15"/>
      <c r="I32" s="13"/>
      <c r="J32" s="13"/>
      <c r="K32" s="27"/>
      <c r="L32" s="16">
        <f>IF('資金収支計算書(CF)円単位'!L32:M32=0, "-",ROUND('資金収支計算書(CF)円単位'!L32:M32, -(LOG10(設定!$B$2)))/設定!$B$2)</f>
        <v>8464367</v>
      </c>
    </row>
    <row r="33" spans="1:12" ht="14.1" customHeight="1">
      <c r="A33" s="32"/>
      <c r="B33" s="12"/>
      <c r="C33" s="13"/>
      <c r="D33" s="19" t="s">
        <v>136</v>
      </c>
      <c r="E33" s="15"/>
      <c r="F33" s="15"/>
      <c r="G33" s="15"/>
      <c r="H33" s="15"/>
      <c r="I33" s="13"/>
      <c r="J33" s="13"/>
      <c r="K33" s="27"/>
      <c r="L33" s="16">
        <f>IF('資金収支計算書(CF)円単位'!L33:M33=0, "-",ROUND('資金収支計算書(CF)円単位'!L33:M33, -(LOG10(設定!$B$2)))/設定!$B$2)</f>
        <v>6543480</v>
      </c>
    </row>
    <row r="34" spans="1:12" ht="14.1" customHeight="1">
      <c r="A34" s="32"/>
      <c r="B34" s="12"/>
      <c r="C34" s="13"/>
      <c r="D34" s="19" t="s">
        <v>137</v>
      </c>
      <c r="E34" s="15"/>
      <c r="F34" s="15"/>
      <c r="G34" s="15"/>
      <c r="H34" s="15"/>
      <c r="I34" s="13"/>
      <c r="J34" s="13"/>
      <c r="K34" s="27"/>
      <c r="L34" s="16">
        <f>IF('資金収支計算書(CF)円単位'!L34:M34=0, "-",ROUND('資金収支計算書(CF)円単位'!L34:M34, -(LOG10(設定!$B$2)))/設定!$B$2)</f>
        <v>1762086</v>
      </c>
    </row>
    <row r="35" spans="1:12" ht="14.1" customHeight="1">
      <c r="A35" s="32"/>
      <c r="B35" s="12"/>
      <c r="C35" s="13"/>
      <c r="D35" s="19" t="s">
        <v>138</v>
      </c>
      <c r="E35" s="15"/>
      <c r="F35" s="15"/>
      <c r="G35" s="15"/>
      <c r="H35" s="15"/>
      <c r="I35" s="13"/>
      <c r="J35" s="13"/>
      <c r="K35" s="27"/>
      <c r="L35" s="16" t="str">
        <f>IF('資金収支計算書(CF)円単位'!L35:M35=0, "-",ROUND('資金収支計算書(CF)円単位'!L35:M35, -(LOG10(設定!$B$2)))/設定!$B$2)</f>
        <v>-</v>
      </c>
    </row>
    <row r="36" spans="1:12" ht="14.1" customHeight="1">
      <c r="A36" s="32"/>
      <c r="B36" s="12"/>
      <c r="C36" s="13"/>
      <c r="D36" s="19" t="s">
        <v>139</v>
      </c>
      <c r="E36" s="15"/>
      <c r="F36" s="15"/>
      <c r="G36" s="15"/>
      <c r="H36" s="15"/>
      <c r="I36" s="13"/>
      <c r="J36" s="13"/>
      <c r="K36" s="27"/>
      <c r="L36" s="16">
        <f>IF('資金収支計算書(CF)円単位'!L36:M36=0, "-",ROUND('資金収支計算書(CF)円単位'!L36:M36, -(LOG10(設定!$B$2)))/設定!$B$2)</f>
        <v>158801</v>
      </c>
    </row>
    <row r="37" spans="1:12" ht="14.1" customHeight="1">
      <c r="A37" s="32"/>
      <c r="B37" s="12"/>
      <c r="C37" s="13"/>
      <c r="D37" s="14" t="s">
        <v>120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IF('資金収支計算書(CF)円単位'!L37:M37=0, "-",ROUND('資金収支計算書(CF)円単位'!L37:M37, -(LOG10(設定!$B$2)))/設定!$B$2)</f>
        <v>-</v>
      </c>
    </row>
    <row r="38" spans="1:12" ht="14.1" customHeight="1">
      <c r="A38" s="32"/>
      <c r="B38" s="12"/>
      <c r="C38" s="13" t="s">
        <v>140</v>
      </c>
      <c r="D38" s="14"/>
      <c r="E38" s="15"/>
      <c r="F38" s="15"/>
      <c r="G38" s="15"/>
      <c r="H38" s="14"/>
      <c r="I38" s="13"/>
      <c r="J38" s="13"/>
      <c r="K38" s="27"/>
      <c r="L38" s="16">
        <f>IF('資金収支計算書(CF)円単位'!L38:M38=0, "-",ROUND('資金収支計算書(CF)円単位'!L38:M38, -(LOG10(設定!$B$2)))/設定!$B$2)</f>
        <v>2148277</v>
      </c>
    </row>
    <row r="39" spans="1:12" ht="14.1" customHeight="1">
      <c r="A39" s="32"/>
      <c r="B39" s="12"/>
      <c r="C39" s="13"/>
      <c r="D39" s="19" t="s">
        <v>127</v>
      </c>
      <c r="E39" s="15"/>
      <c r="F39" s="15"/>
      <c r="G39" s="15"/>
      <c r="H39" s="14"/>
      <c r="I39" s="13"/>
      <c r="J39" s="13"/>
      <c r="K39" s="27"/>
      <c r="L39" s="16">
        <f>IF('資金収支計算書(CF)円単位'!L39:M39=0, "-",ROUND('資金収支計算書(CF)円単位'!L39:M39, -(LOG10(設定!$B$2)))/設定!$B$2)</f>
        <v>1203044</v>
      </c>
    </row>
    <row r="40" spans="1:12" ht="14.1" customHeight="1">
      <c r="A40" s="32"/>
      <c r="B40" s="12"/>
      <c r="C40" s="13"/>
      <c r="D40" s="19" t="s">
        <v>141</v>
      </c>
      <c r="E40" s="15"/>
      <c r="F40" s="15"/>
      <c r="G40" s="15"/>
      <c r="H40" s="14"/>
      <c r="I40" s="13"/>
      <c r="J40" s="13"/>
      <c r="K40" s="27"/>
      <c r="L40" s="16">
        <f>IF('資金収支計算書(CF)円単位'!L40:M40=0, "-",ROUND('資金収支計算書(CF)円単位'!L40:M40, -(LOG10(設定!$B$2)))/設定!$B$2)</f>
        <v>682207</v>
      </c>
    </row>
    <row r="41" spans="1:12" ht="14.1" customHeight="1">
      <c r="A41" s="32"/>
      <c r="B41" s="12"/>
      <c r="C41" s="13"/>
      <c r="D41" s="19" t="s">
        <v>142</v>
      </c>
      <c r="E41" s="15"/>
      <c r="F41" s="13"/>
      <c r="G41" s="15"/>
      <c r="H41" s="15"/>
      <c r="I41" s="13"/>
      <c r="J41" s="13"/>
      <c r="K41" s="27"/>
      <c r="L41" s="16">
        <f>IF('資金収支計算書(CF)円単位'!L41:M41=0, "-",ROUND('資金収支計算書(CF)円単位'!L41:M41, -(LOG10(設定!$B$2)))/設定!$B$2)</f>
        <v>158200</v>
      </c>
    </row>
    <row r="42" spans="1:12" ht="14.1" customHeight="1">
      <c r="A42" s="32"/>
      <c r="B42" s="12"/>
      <c r="C42" s="13"/>
      <c r="D42" s="19" t="s">
        <v>143</v>
      </c>
      <c r="E42" s="15"/>
      <c r="F42" s="13"/>
      <c r="G42" s="15"/>
      <c r="H42" s="15"/>
      <c r="I42" s="13"/>
      <c r="J42" s="13"/>
      <c r="K42" s="27"/>
      <c r="L42" s="16">
        <f>IF('資金収支計算書(CF)円単位'!L42:M42=0, "-",ROUND('資金収支計算書(CF)円単位'!L42:M42, -(LOG10(設定!$B$2)))/設定!$B$2)</f>
        <v>4894</v>
      </c>
    </row>
    <row r="43" spans="1:12" ht="14.1" customHeight="1">
      <c r="A43" s="32"/>
      <c r="B43" s="12"/>
      <c r="C43" s="13"/>
      <c r="D43" s="14" t="s">
        <v>129</v>
      </c>
      <c r="E43" s="15"/>
      <c r="F43" s="15"/>
      <c r="G43" s="15"/>
      <c r="H43" s="15"/>
      <c r="I43" s="13"/>
      <c r="J43" s="13"/>
      <c r="K43" s="27"/>
      <c r="L43" s="16">
        <f>IF('資金収支計算書(CF)円単位'!L43:M43=0, "-",ROUND('資金収支計算書(CF)円単位'!L43:M43, -(LOG10(設定!$B$2)))/設定!$B$2)</f>
        <v>99932</v>
      </c>
    </row>
    <row r="44" spans="1:12" ht="14.1" customHeight="1">
      <c r="A44" s="32"/>
      <c r="B44" s="45" t="s">
        <v>144</v>
      </c>
      <c r="C44" s="46"/>
      <c r="D44" s="47"/>
      <c r="E44" s="89"/>
      <c r="F44" s="89"/>
      <c r="G44" s="89"/>
      <c r="H44" s="89"/>
      <c r="I44" s="46"/>
      <c r="J44" s="46"/>
      <c r="K44" s="90"/>
      <c r="L44" s="227">
        <f>IF('資金収支計算書(CF)円単位'!L44:M44=0, "-",ROUND('資金収支計算書(CF)円単位'!L44:M44, -(LOG10(設定!$B$2)))/設定!$B$2)</f>
        <v>-6316090</v>
      </c>
    </row>
    <row r="45" spans="1:12" ht="14.1" customHeight="1">
      <c r="A45" s="32"/>
      <c r="B45" s="12" t="s">
        <v>145</v>
      </c>
      <c r="C45" s="13"/>
      <c r="D45" s="14"/>
      <c r="E45" s="15"/>
      <c r="F45" s="15"/>
      <c r="G45" s="15"/>
      <c r="H45" s="15"/>
      <c r="I45" s="13"/>
      <c r="J45" s="13"/>
      <c r="K45" s="27"/>
      <c r="L45" s="16"/>
    </row>
    <row r="46" spans="1:12" ht="14.1" customHeight="1">
      <c r="A46" s="32"/>
      <c r="B46" s="12"/>
      <c r="C46" s="13" t="s">
        <v>146</v>
      </c>
      <c r="D46" s="14"/>
      <c r="E46" s="15"/>
      <c r="F46" s="15"/>
      <c r="G46" s="15"/>
      <c r="H46" s="15"/>
      <c r="I46" s="13"/>
      <c r="J46" s="13"/>
      <c r="K46" s="27"/>
      <c r="L46" s="16">
        <f>IF('資金収支計算書(CF)円単位'!L46:M46=0, "-",ROUND('資金収支計算書(CF)円単位'!L46:M46, -(LOG10(設定!$B$2)))/設定!$B$2)</f>
        <v>7937448</v>
      </c>
    </row>
    <row r="47" spans="1:12" ht="14.1" customHeight="1">
      <c r="A47" s="32"/>
      <c r="B47" s="12"/>
      <c r="C47" s="13"/>
      <c r="D47" s="19" t="s">
        <v>252</v>
      </c>
      <c r="E47" s="15"/>
      <c r="F47" s="15"/>
      <c r="G47" s="15"/>
      <c r="H47" s="15"/>
      <c r="I47" s="13"/>
      <c r="J47" s="13"/>
      <c r="K47" s="27"/>
      <c r="L47" s="16">
        <f>IF('資金収支計算書(CF)円単位'!L47:M47=0, "-",ROUND('資金収支計算書(CF)円単位'!L47:M47, -(LOG10(設定!$B$2)))/設定!$B$2)</f>
        <v>7817316</v>
      </c>
    </row>
    <row r="48" spans="1:12" ht="14.1" customHeight="1">
      <c r="A48" s="32"/>
      <c r="B48" s="12"/>
      <c r="C48" s="13"/>
      <c r="D48" s="14" t="s">
        <v>120</v>
      </c>
      <c r="E48" s="15"/>
      <c r="F48" s="15"/>
      <c r="G48" s="15"/>
      <c r="H48" s="15"/>
      <c r="I48" s="13"/>
      <c r="J48" s="13"/>
      <c r="K48" s="27"/>
      <c r="L48" s="16">
        <f>IF('資金収支計算書(CF)円単位'!L48:M48=0, "-",ROUND('資金収支計算書(CF)円単位'!L48:M48, -(LOG10(設定!$B$2)))/設定!$B$2)</f>
        <v>120132</v>
      </c>
    </row>
    <row r="49" spans="1:12" ht="14.1" customHeight="1">
      <c r="A49" s="32"/>
      <c r="B49" s="12"/>
      <c r="C49" s="13" t="s">
        <v>147</v>
      </c>
      <c r="D49" s="14"/>
      <c r="E49" s="15"/>
      <c r="F49" s="15"/>
      <c r="G49" s="15"/>
      <c r="H49" s="15"/>
      <c r="I49" s="13"/>
      <c r="J49" s="13"/>
      <c r="K49" s="27"/>
      <c r="L49" s="16">
        <f>IF('資金収支計算書(CF)円単位'!L49:M49=0, "-",ROUND('資金収支計算書(CF)円単位'!L49:M49, -(LOG10(設定!$B$2)))/設定!$B$2)</f>
        <v>4747689</v>
      </c>
    </row>
    <row r="50" spans="1:12" ht="14.1" customHeight="1">
      <c r="A50" s="32"/>
      <c r="B50" s="12"/>
      <c r="C50" s="13"/>
      <c r="D50" s="19" t="s">
        <v>253</v>
      </c>
      <c r="E50" s="15"/>
      <c r="F50" s="15"/>
      <c r="G50" s="15"/>
      <c r="H50" s="51"/>
      <c r="I50" s="13"/>
      <c r="J50" s="13"/>
      <c r="K50" s="27"/>
      <c r="L50" s="16">
        <f>IF('資金収支計算書(CF)円単位'!L50:M50=0, "-",ROUND('資金収支計算書(CF)円単位'!L50:M50, -(LOG10(設定!$B$2)))/設定!$B$2)</f>
        <v>4715900</v>
      </c>
    </row>
    <row r="51" spans="1:12" ht="14.1" customHeight="1">
      <c r="A51" s="32"/>
      <c r="B51" s="12"/>
      <c r="C51" s="13"/>
      <c r="D51" s="14" t="s">
        <v>129</v>
      </c>
      <c r="E51" s="15"/>
      <c r="F51" s="15"/>
      <c r="G51" s="15"/>
      <c r="H51" s="93"/>
      <c r="I51" s="13"/>
      <c r="J51" s="13"/>
      <c r="K51" s="27"/>
      <c r="L51" s="16">
        <f>IF('資金収支計算書(CF)円単位'!L51:M51=0, "-",ROUND('資金収支計算書(CF)円単位'!L51:M51, -(LOG10(設定!$B$2)))/設定!$B$2)</f>
        <v>31789</v>
      </c>
    </row>
    <row r="52" spans="1:12" ht="14.1" customHeight="1">
      <c r="A52" s="32"/>
      <c r="B52" s="45" t="s">
        <v>148</v>
      </c>
      <c r="C52" s="46"/>
      <c r="D52" s="47"/>
      <c r="E52" s="89"/>
      <c r="F52" s="89"/>
      <c r="G52" s="89"/>
      <c r="H52" s="94"/>
      <c r="I52" s="46"/>
      <c r="J52" s="46"/>
      <c r="K52" s="90"/>
      <c r="L52" s="227">
        <f>IF('資金収支計算書(CF)円単位'!L52:M52=0, "-",ROUND('資金収支計算書(CF)円単位'!L52:M52, -(LOG10(設定!$B$2)))/設定!$B$2)</f>
        <v>-3189759</v>
      </c>
    </row>
    <row r="53" spans="1:12" ht="14.1" customHeight="1">
      <c r="A53" s="32"/>
      <c r="B53" s="390" t="s">
        <v>149</v>
      </c>
      <c r="C53" s="391"/>
      <c r="D53" s="391"/>
      <c r="E53" s="391"/>
      <c r="F53" s="391"/>
      <c r="G53" s="391"/>
      <c r="H53" s="391"/>
      <c r="I53" s="391"/>
      <c r="J53" s="391"/>
      <c r="K53" s="392"/>
      <c r="L53" s="227">
        <f>IF('資金収支計算書(CF)円単位'!L53:M53=0, "-",ROUND('資金収支計算書(CF)円単位'!L53:M53, -(LOG10(設定!$B$2)))/設定!$B$2)</f>
        <v>-1224346</v>
      </c>
    </row>
    <row r="54" spans="1:12" ht="14.1" customHeight="1">
      <c r="A54" s="32"/>
      <c r="B54" s="374" t="s">
        <v>150</v>
      </c>
      <c r="C54" s="375"/>
      <c r="D54" s="375"/>
      <c r="E54" s="375"/>
      <c r="F54" s="375"/>
      <c r="G54" s="375"/>
      <c r="H54" s="375"/>
      <c r="I54" s="375"/>
      <c r="J54" s="375"/>
      <c r="K54" s="376"/>
      <c r="L54" s="227">
        <f>IF('資金収支計算書(CF)円単位'!L54:M54=0, "-",ROUND('資金収支計算書(CF)円単位'!L54:M54, -(LOG10(設定!$B$2)))/設定!$B$2)</f>
        <v>13491264</v>
      </c>
    </row>
    <row r="55" spans="1:12" ht="14.1" customHeight="1" thickBot="1">
      <c r="A55" s="32"/>
      <c r="B55" s="182" t="s">
        <v>187</v>
      </c>
      <c r="C55" s="177"/>
      <c r="D55" s="177"/>
      <c r="E55" s="177"/>
      <c r="F55" s="177"/>
      <c r="G55" s="177"/>
      <c r="H55" s="177"/>
      <c r="I55" s="177"/>
      <c r="J55" s="177"/>
      <c r="K55" s="177"/>
      <c r="L55" s="228">
        <f>IF('資金収支計算書(CF)円単位'!L55:M55=0, "-",ROUND('資金収支計算書(CF)円単位'!L55:M55, -(LOG10(設定!$B$2)))/設定!$B$2)</f>
        <v>-12380</v>
      </c>
    </row>
    <row r="56" spans="1:12" ht="14.1" customHeight="1" thickBot="1">
      <c r="A56" s="32"/>
      <c r="B56" s="377" t="s">
        <v>151</v>
      </c>
      <c r="C56" s="378"/>
      <c r="D56" s="378"/>
      <c r="E56" s="378"/>
      <c r="F56" s="378"/>
      <c r="G56" s="378"/>
      <c r="H56" s="378"/>
      <c r="I56" s="378"/>
      <c r="J56" s="378"/>
      <c r="K56" s="379"/>
      <c r="L56" s="16">
        <f>IF('資金収支計算書(CF)円単位'!L56:M56=0, "-",ROUND('資金収支計算書(CF)円単位'!L56:M56, -(LOG10(設定!$B$2)))/設定!$B$2)</f>
        <v>12254538</v>
      </c>
    </row>
    <row r="57" spans="1:12" ht="8.1" customHeight="1" thickBot="1">
      <c r="B57" s="95"/>
      <c r="C57" s="95"/>
      <c r="D57" s="95"/>
      <c r="E57" s="95"/>
      <c r="F57" s="95"/>
      <c r="G57" s="95"/>
      <c r="H57" s="95"/>
      <c r="I57" s="95"/>
      <c r="J57" s="95"/>
      <c r="K57" s="13"/>
      <c r="L57" s="230"/>
    </row>
    <row r="58" spans="1:12" ht="14.1" customHeight="1">
      <c r="B58" s="97" t="s">
        <v>152</v>
      </c>
      <c r="C58" s="98"/>
      <c r="D58" s="98"/>
      <c r="E58" s="98"/>
      <c r="F58" s="98"/>
      <c r="G58" s="98"/>
      <c r="H58" s="98"/>
      <c r="I58" s="98"/>
      <c r="J58" s="98"/>
      <c r="K58" s="98"/>
      <c r="L58" s="16">
        <f>IF('資金収支計算書(CF)円単位'!L58:M58=0, "-",ROUND('資金収支計算書(CF)円単位'!L58:M58, -(LOG10(設定!$B$2)))/設定!$B$2)</f>
        <v>114047</v>
      </c>
    </row>
    <row r="59" spans="1:12" ht="14.1" customHeight="1">
      <c r="B59" s="99" t="s">
        <v>153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227">
        <f>IF('資金収支計算書(CF)円単位'!L59:M59=0, "-",ROUND('資金収支計算書(CF)円単位'!L59:M59, -(LOG10(設定!$B$2)))/設定!$B$2)</f>
        <v>1946</v>
      </c>
    </row>
    <row r="60" spans="1:12" ht="14.1" customHeight="1">
      <c r="B60" s="99" t="s">
        <v>187</v>
      </c>
      <c r="C60" s="100"/>
      <c r="D60" s="100"/>
      <c r="E60" s="100"/>
      <c r="F60" s="100"/>
      <c r="G60" s="100"/>
      <c r="H60" s="100"/>
      <c r="I60" s="100"/>
      <c r="J60" s="100"/>
      <c r="K60" s="100"/>
      <c r="L60" s="227" t="str">
        <f>IF('資金収支計算書(CF)円単位'!L60:M60=0, "-",ROUND('資金収支計算書(CF)円単位'!L60:M60, -(LOG10(設定!$B$2)))/設定!$B$2)</f>
        <v>-</v>
      </c>
    </row>
    <row r="61" spans="1:12" ht="14.1" customHeight="1" thickBot="1">
      <c r="B61" s="101" t="s">
        <v>154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6">
        <f>IF('資金収支計算書(CF)円単位'!L61:M61=0, "-",ROUND('資金収支計算書(CF)円単位'!L61:M61, -(LOG10(設定!$B$2)))/設定!$B$2)</f>
        <v>115993</v>
      </c>
    </row>
    <row r="62" spans="1:12" ht="14.1" customHeight="1" thickBot="1">
      <c r="B62" s="103" t="s">
        <v>155</v>
      </c>
      <c r="C62" s="72"/>
      <c r="D62" s="104"/>
      <c r="E62" s="105"/>
      <c r="F62" s="105"/>
      <c r="G62" s="105"/>
      <c r="H62" s="105"/>
      <c r="I62" s="72"/>
      <c r="J62" s="72"/>
      <c r="K62" s="72"/>
      <c r="L62" s="226">
        <f>IF('資金収支計算書(CF)円単位'!L62:M62=0, "-",ROUND('資金収支計算書(CF)円単位'!L62:M62, -(LOG10(設定!$B$2)))/設定!$B$2)</f>
        <v>12370531</v>
      </c>
    </row>
  </sheetData>
  <mergeCells count="8">
    <mergeCell ref="B54:K54"/>
    <mergeCell ref="B56:K56"/>
    <mergeCell ref="B3:L3"/>
    <mergeCell ref="B4:L4"/>
    <mergeCell ref="B5:L5"/>
    <mergeCell ref="B7:K8"/>
    <mergeCell ref="L7:L8"/>
    <mergeCell ref="B53:K5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9" orientation="portrait" useFirstPageNumber="1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B1:AD64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9.375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68"/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68"/>
    </row>
    <row r="4" spans="2:30" ht="16.2">
      <c r="B4" s="269" t="s">
        <v>176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</row>
    <row r="5" spans="2:30" ht="19.8" thickBot="1">
      <c r="B5" s="170" t="str">
        <f>IF('貸借対照表(BS)円単位'!B5&lt;&gt;"",'貸借対照表(BS)円単位'!B5,"")</f>
        <v>連結</v>
      </c>
      <c r="C5" s="8"/>
      <c r="D5" s="8"/>
      <c r="E5" s="8"/>
      <c r="F5" s="8"/>
      <c r="G5" s="8"/>
      <c r="H5" s="8"/>
      <c r="I5" s="169"/>
      <c r="J5" s="169"/>
      <c r="K5" s="169"/>
      <c r="L5" s="169"/>
      <c r="M5" s="169"/>
      <c r="N5" s="271" t="str">
        <f>'貸借対照表(BS)円単位'!N5:U5</f>
        <v>（令和 6年 3月31日現在）</v>
      </c>
      <c r="O5" s="271"/>
      <c r="P5" s="271"/>
      <c r="Q5" s="271"/>
      <c r="R5" s="271"/>
      <c r="S5" s="271"/>
      <c r="T5" s="271"/>
      <c r="U5" s="271"/>
      <c r="V5" s="169"/>
      <c r="W5" s="169"/>
      <c r="X5" s="169"/>
      <c r="Y5" s="169"/>
      <c r="Z5" s="169"/>
      <c r="AA5" s="9" t="s">
        <v>193</v>
      </c>
    </row>
    <row r="6" spans="2:30" s="11" customFormat="1" ht="12.9" customHeight="1" thickBot="1">
      <c r="B6" s="265" t="s">
        <v>1</v>
      </c>
      <c r="C6" s="266"/>
      <c r="D6" s="266"/>
      <c r="E6" s="266"/>
      <c r="F6" s="266"/>
      <c r="G6" s="266"/>
      <c r="H6" s="266"/>
      <c r="I6" s="270"/>
      <c r="J6" s="270"/>
      <c r="K6" s="270"/>
      <c r="L6" s="270"/>
      <c r="M6" s="270"/>
      <c r="N6" s="10" t="s">
        <v>2</v>
      </c>
      <c r="O6" s="193" t="s">
        <v>195</v>
      </c>
      <c r="P6" s="265" t="s">
        <v>1</v>
      </c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10" t="s">
        <v>2</v>
      </c>
      <c r="AB6" s="231" t="s">
        <v>196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232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  <c r="AB7" s="233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 t="e">
        <f>IF('貸借対照表(BS)円単位'!N8=0, "-",ROUND('貸借対照表(BS)円単位'!N8 /設定!$J$3, 0))</f>
        <v>#DIV/0!</v>
      </c>
      <c r="O8" s="232" t="str">
        <f>IFERROR(N8/$N$64, "-")</f>
        <v>-</v>
      </c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6" t="e">
        <f>IF('貸借対照表(BS)円単位'!AA8=0, "-",ROUND('貸借対照表(BS)円単位'!AA8 /設定!$J$3, 0))</f>
        <v>#DIV/0!</v>
      </c>
      <c r="AB8" s="234" t="str">
        <f t="shared" ref="AB8:AB11" si="0">IFERROR(AA8/$AA$64, "-")</f>
        <v>-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 t="e">
        <f>IF('貸借対照表(BS)円単位'!N9=0, "-",ROUND('貸借対照表(BS)円単位'!N9 /設定!$J$3, 0))</f>
        <v>#DIV/0!</v>
      </c>
      <c r="O9" s="232" t="str">
        <f>IFERROR(N9/$N$64,"-")</f>
        <v>-</v>
      </c>
      <c r="P9" s="17"/>
      <c r="Q9" s="14"/>
      <c r="R9" s="14" t="s">
        <v>250</v>
      </c>
      <c r="S9" s="14"/>
      <c r="T9" s="14"/>
      <c r="U9" s="14"/>
      <c r="V9" s="13"/>
      <c r="W9" s="13"/>
      <c r="X9" s="13"/>
      <c r="Y9" s="13"/>
      <c r="Z9" s="13"/>
      <c r="AA9" s="16" t="e">
        <f>IF('貸借対照表(BS)円単位'!AA9=0, "-",ROUND('貸借対照表(BS)円単位'!AA9 /設定!$J$3, 0))</f>
        <v>#DIV/0!</v>
      </c>
      <c r="AB9" s="234" t="str">
        <f t="shared" si="0"/>
        <v>-</v>
      </c>
    </row>
    <row r="10" spans="2:30" s="11" customFormat="1" ht="12.9" customHeight="1">
      <c r="B10" s="17"/>
      <c r="C10" s="14"/>
      <c r="D10" s="14"/>
      <c r="E10" s="14" t="s">
        <v>8</v>
      </c>
      <c r="F10" s="14"/>
      <c r="G10" s="14"/>
      <c r="H10" s="14"/>
      <c r="I10" s="13"/>
      <c r="J10" s="13"/>
      <c r="K10" s="13"/>
      <c r="L10" s="13"/>
      <c r="M10" s="13"/>
      <c r="N10" s="16" t="e">
        <f>IF('貸借対照表(BS)円単位'!N10=0, "-",ROUND('貸借対照表(BS)円単位'!N10 /設定!$J$3, 0))</f>
        <v>#DIV/0!</v>
      </c>
      <c r="O10" s="232" t="str">
        <f t="shared" ref="O10:O12" si="1">IFERROR(N10/$N$64,"-")</f>
        <v>-</v>
      </c>
      <c r="P10" s="17"/>
      <c r="Q10" s="14"/>
      <c r="R10" s="19" t="s">
        <v>9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IF('貸借対照表(BS)円単位'!AA10=0, "-",ROUND('貸借対照表(BS)円単位'!AA10 /設定!$J$3, 0))</f>
        <v>-</v>
      </c>
      <c r="AB10" s="234" t="str">
        <f t="shared" si="0"/>
        <v>-</v>
      </c>
    </row>
    <row r="11" spans="2:30" s="11" customFormat="1" ht="12.9" customHeight="1">
      <c r="B11" s="17"/>
      <c r="C11" s="14"/>
      <c r="D11" s="14"/>
      <c r="E11" s="14"/>
      <c r="F11" s="14" t="s">
        <v>10</v>
      </c>
      <c r="G11" s="14"/>
      <c r="H11" s="14"/>
      <c r="I11" s="13"/>
      <c r="J11" s="13"/>
      <c r="K11" s="13"/>
      <c r="L11" s="13"/>
      <c r="M11" s="13"/>
      <c r="N11" s="16" t="e">
        <f>IF('貸借対照表(BS)円単位'!N11=0, "-",ROUND('貸借対照表(BS)円単位'!N11 /設定!$J$3, 0))</f>
        <v>#DIV/0!</v>
      </c>
      <c r="O11" s="232" t="str">
        <f t="shared" si="1"/>
        <v>-</v>
      </c>
      <c r="P11" s="17"/>
      <c r="Q11" s="14"/>
      <c r="R11" s="14" t="s">
        <v>11</v>
      </c>
      <c r="S11" s="14"/>
      <c r="T11" s="14"/>
      <c r="U11" s="14"/>
      <c r="V11" s="13"/>
      <c r="W11" s="13"/>
      <c r="X11" s="13"/>
      <c r="Y11" s="13"/>
      <c r="Z11" s="13"/>
      <c r="AA11" s="16" t="e">
        <f>IF('貸借対照表(BS)円単位'!AA11=0, "-",ROUND('貸借対照表(BS)円単位'!AA11 /設定!$J$3, 0))</f>
        <v>#DIV/0!</v>
      </c>
      <c r="AB11" s="234" t="str">
        <f t="shared" si="0"/>
        <v>-</v>
      </c>
    </row>
    <row r="12" spans="2:30" s="11" customFormat="1" ht="12.9" customHeight="1">
      <c r="B12" s="17"/>
      <c r="C12" s="14"/>
      <c r="D12" s="14"/>
      <c r="E12" s="14"/>
      <c r="F12" s="14" t="s">
        <v>12</v>
      </c>
      <c r="G12" s="14"/>
      <c r="H12" s="14"/>
      <c r="I12" s="13"/>
      <c r="J12" s="13"/>
      <c r="K12" s="13"/>
      <c r="L12" s="13"/>
      <c r="M12" s="13"/>
      <c r="N12" s="16" t="str">
        <f>IF('貸借対照表(BS)円単位'!N12=0, "-",ROUND('貸借対照表(BS)円単位'!N12 /設定!$J$3, 0))</f>
        <v>-</v>
      </c>
      <c r="O12" s="232" t="str">
        <f t="shared" si="1"/>
        <v>-</v>
      </c>
      <c r="P12" s="17"/>
      <c r="Q12" s="14"/>
      <c r="R12" s="14" t="s">
        <v>13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IF('貸借対照表(BS)円単位'!AA12=0, "-",ROUND('貸借対照表(BS)円単位'!AA12 /設定!$J$3, 0))</f>
        <v>-</v>
      </c>
      <c r="AB12" s="234" t="str">
        <f t="shared" ref="AB12:AB23" si="2">IFERROR(AA12/$AA$64, "-")</f>
        <v>-</v>
      </c>
      <c r="AD12" s="171"/>
    </row>
    <row r="13" spans="2:30" s="11" customFormat="1" ht="12.9" customHeight="1">
      <c r="B13" s="17"/>
      <c r="C13" s="14"/>
      <c r="D13" s="14"/>
      <c r="E13" s="14"/>
      <c r="F13" s="14" t="s">
        <v>14</v>
      </c>
      <c r="G13" s="14"/>
      <c r="H13" s="14"/>
      <c r="I13" s="13"/>
      <c r="J13" s="13"/>
      <c r="K13" s="13"/>
      <c r="L13" s="13"/>
      <c r="M13" s="13"/>
      <c r="N13" s="16" t="e">
        <f>IF('貸借対照表(BS)円単位'!N13=0, "-",ROUND('貸借対照表(BS)円単位'!N13 /設定!$J$3, 0))</f>
        <v>#DIV/0!</v>
      </c>
      <c r="O13" s="232" t="str">
        <f>IFERROR((N13+N14)/$N$64, "-")</f>
        <v>-</v>
      </c>
      <c r="P13" s="17"/>
      <c r="Q13" s="14"/>
      <c r="R13" s="14" t="s">
        <v>15</v>
      </c>
      <c r="S13" s="14"/>
      <c r="T13" s="14"/>
      <c r="U13" s="14"/>
      <c r="V13" s="13"/>
      <c r="W13" s="13"/>
      <c r="X13" s="13"/>
      <c r="Y13" s="13"/>
      <c r="Z13" s="13"/>
      <c r="AA13" s="16" t="e">
        <f>IF('貸借対照表(BS)円単位'!AA13=0, "-",ROUND('貸借対照表(BS)円単位'!AA13 /設定!$J$3, 0))</f>
        <v>#DIV/0!</v>
      </c>
      <c r="AB13" s="234" t="str">
        <f t="shared" si="2"/>
        <v>-</v>
      </c>
    </row>
    <row r="14" spans="2:30" s="11" customFormat="1" ht="12.9" customHeight="1">
      <c r="B14" s="17"/>
      <c r="C14" s="14"/>
      <c r="D14" s="14"/>
      <c r="E14" s="14"/>
      <c r="F14" s="14" t="s">
        <v>16</v>
      </c>
      <c r="G14" s="14"/>
      <c r="H14" s="14"/>
      <c r="I14" s="13"/>
      <c r="J14" s="13"/>
      <c r="K14" s="13"/>
      <c r="L14" s="13"/>
      <c r="M14" s="13"/>
      <c r="N14" s="16" t="e">
        <f>IF('貸借対照表(BS)円単位'!N14=0, "-",ROUND('貸借対照表(BS)円単位'!N14 /設定!$J$3, 0))</f>
        <v>#DIV/0!</v>
      </c>
      <c r="O14" s="232" t="s">
        <v>197</v>
      </c>
      <c r="P14" s="17"/>
      <c r="Q14" s="14" t="s">
        <v>17</v>
      </c>
      <c r="R14" s="14"/>
      <c r="S14" s="14"/>
      <c r="T14" s="14"/>
      <c r="U14" s="14"/>
      <c r="V14" s="13"/>
      <c r="W14" s="13"/>
      <c r="X14" s="13"/>
      <c r="Y14" s="13"/>
      <c r="Z14" s="13"/>
      <c r="AA14" s="16" t="e">
        <f>IF('貸借対照表(BS)円単位'!AA14=0, "-",ROUND('貸借対照表(BS)円単位'!AA14 /設定!$J$3, 0))</f>
        <v>#DIV/0!</v>
      </c>
      <c r="AB14" s="234" t="str">
        <f t="shared" si="2"/>
        <v>-</v>
      </c>
    </row>
    <row r="15" spans="2:30" s="11" customFormat="1" ht="12.9" customHeight="1">
      <c r="B15" s="17"/>
      <c r="C15" s="14"/>
      <c r="D15" s="14"/>
      <c r="E15" s="14"/>
      <c r="F15" s="14" t="s">
        <v>18</v>
      </c>
      <c r="G15" s="14"/>
      <c r="H15" s="14"/>
      <c r="I15" s="13"/>
      <c r="J15" s="13"/>
      <c r="K15" s="13"/>
      <c r="L15" s="13"/>
      <c r="M15" s="13"/>
      <c r="N15" s="16" t="e">
        <f>IF('貸借対照表(BS)円単位'!N15=0, "-",ROUND('貸借対照表(BS)円単位'!N15 /設定!$J$3, 0))</f>
        <v>#DIV/0!</v>
      </c>
      <c r="O15" s="232" t="str">
        <f>IFERROR((N15+N16)/$N$64, "-")</f>
        <v>-</v>
      </c>
      <c r="P15" s="17"/>
      <c r="Q15" s="14"/>
      <c r="R15" s="19" t="s">
        <v>254</v>
      </c>
      <c r="S15" s="14"/>
      <c r="T15" s="14"/>
      <c r="U15" s="14"/>
      <c r="V15" s="13"/>
      <c r="W15" s="13"/>
      <c r="X15" s="13"/>
      <c r="Y15" s="13"/>
      <c r="Z15" s="13"/>
      <c r="AA15" s="16" t="e">
        <f>IF('貸借対照表(BS)円単位'!AA15=0, "-",ROUND('貸借対照表(BS)円単位'!AA15 /設定!$J$3, 0))</f>
        <v>#DIV/0!</v>
      </c>
      <c r="AB15" s="234" t="str">
        <f t="shared" si="2"/>
        <v>-</v>
      </c>
    </row>
    <row r="16" spans="2:30" s="11" customFormat="1" ht="12.9" customHeight="1">
      <c r="B16" s="17"/>
      <c r="C16" s="14"/>
      <c r="D16" s="14"/>
      <c r="E16" s="14"/>
      <c r="F16" s="14" t="s">
        <v>19</v>
      </c>
      <c r="G16" s="14"/>
      <c r="H16" s="14"/>
      <c r="I16" s="13"/>
      <c r="J16" s="13"/>
      <c r="K16" s="13"/>
      <c r="L16" s="13"/>
      <c r="M16" s="13"/>
      <c r="N16" s="16" t="e">
        <f>IF('貸借対照表(BS)円単位'!N16=0, "-",ROUND('貸借対照表(BS)円単位'!N16 /設定!$J$3, 0))</f>
        <v>#DIV/0!</v>
      </c>
      <c r="O16" s="232" t="s">
        <v>197</v>
      </c>
      <c r="P16" s="17"/>
      <c r="Q16" s="14"/>
      <c r="R16" s="19" t="s">
        <v>20</v>
      </c>
      <c r="S16" s="19"/>
      <c r="T16" s="19"/>
      <c r="U16" s="19"/>
      <c r="V16" s="20"/>
      <c r="W16" s="20"/>
      <c r="X16" s="20"/>
      <c r="Y16" s="20"/>
      <c r="Z16" s="20"/>
      <c r="AA16" s="16" t="e">
        <f>IF('貸借対照表(BS)円単位'!AA16=0, "-",ROUND('貸借対照表(BS)円単位'!AA16 /設定!$J$3, 0))</f>
        <v>#DIV/0!</v>
      </c>
      <c r="AB16" s="234" t="str">
        <f t="shared" si="2"/>
        <v>-</v>
      </c>
    </row>
    <row r="17" spans="2:28" s="11" customFormat="1" ht="12.9" customHeight="1">
      <c r="B17" s="17"/>
      <c r="C17" s="14"/>
      <c r="D17" s="14"/>
      <c r="E17" s="14"/>
      <c r="F17" s="14" t="s">
        <v>21</v>
      </c>
      <c r="G17" s="21"/>
      <c r="H17" s="21"/>
      <c r="I17" s="22"/>
      <c r="J17" s="22"/>
      <c r="K17" s="22"/>
      <c r="L17" s="22"/>
      <c r="M17" s="22"/>
      <c r="N17" s="16" t="e">
        <f>IF('貸借対照表(BS)円単位'!N17=0, "-",ROUND('貸借対照表(BS)円単位'!N17 /設定!$J$3, 0))</f>
        <v>#DIV/0!</v>
      </c>
      <c r="O17" s="232" t="str">
        <f>IFERROR((N17+N18)/$N$64, "-")</f>
        <v>-</v>
      </c>
      <c r="P17" s="17"/>
      <c r="Q17" s="14"/>
      <c r="R17" s="19" t="s">
        <v>22</v>
      </c>
      <c r="S17" s="19"/>
      <c r="T17" s="19"/>
      <c r="U17" s="19"/>
      <c r="V17" s="20"/>
      <c r="W17" s="20"/>
      <c r="X17" s="20"/>
      <c r="Y17" s="20"/>
      <c r="Z17" s="20"/>
      <c r="AA17" s="16" t="e">
        <f>IF('貸借対照表(BS)円単位'!AA17=0, "-",ROUND('貸借対照表(BS)円単位'!AA17 /設定!$J$3, 0))</f>
        <v>#DIV/0!</v>
      </c>
      <c r="AB17" s="234" t="str">
        <f t="shared" si="2"/>
        <v>-</v>
      </c>
    </row>
    <row r="18" spans="2:28" s="11" customFormat="1" ht="12.9" customHeight="1">
      <c r="B18" s="17"/>
      <c r="C18" s="14"/>
      <c r="D18" s="14"/>
      <c r="E18" s="14"/>
      <c r="F18" s="14" t="s">
        <v>23</v>
      </c>
      <c r="G18" s="21"/>
      <c r="H18" s="21"/>
      <c r="I18" s="22"/>
      <c r="J18" s="22"/>
      <c r="K18" s="22"/>
      <c r="L18" s="22"/>
      <c r="M18" s="22"/>
      <c r="N18" s="16" t="str">
        <f>IF('貸借対照表(BS)円単位'!N18=0, "-",ROUND('貸借対照表(BS)円単位'!N18 /設定!$J$3, 0))</f>
        <v>-</v>
      </c>
      <c r="O18" s="232" t="s">
        <v>197</v>
      </c>
      <c r="P18" s="12"/>
      <c r="Q18" s="14"/>
      <c r="R18" s="19" t="s">
        <v>24</v>
      </c>
      <c r="S18" s="19"/>
      <c r="T18" s="19"/>
      <c r="U18" s="19"/>
      <c r="V18" s="20"/>
      <c r="W18" s="20"/>
      <c r="X18" s="20"/>
      <c r="Y18" s="20"/>
      <c r="Z18" s="20"/>
      <c r="AA18" s="16" t="e">
        <f>IF('貸借対照表(BS)円単位'!AA18=0, "-",ROUND('貸借対照表(BS)円単位'!AA18 /設定!$J$3, 0))</f>
        <v>#DIV/0!</v>
      </c>
      <c r="AB18" s="234" t="str">
        <f t="shared" si="2"/>
        <v>-</v>
      </c>
    </row>
    <row r="19" spans="2:28" s="11" customFormat="1" ht="12.9" customHeight="1">
      <c r="B19" s="17"/>
      <c r="C19" s="14"/>
      <c r="D19" s="14"/>
      <c r="E19" s="14"/>
      <c r="F19" s="14" t="s">
        <v>25</v>
      </c>
      <c r="G19" s="21"/>
      <c r="H19" s="21"/>
      <c r="I19" s="22"/>
      <c r="J19" s="22"/>
      <c r="K19" s="22"/>
      <c r="L19" s="22"/>
      <c r="M19" s="22"/>
      <c r="N19" s="16" t="str">
        <f>IF('貸借対照表(BS)円単位'!N19=0, "-",ROUND('貸借対照表(BS)円単位'!N19 /設定!$J$3, 0))</f>
        <v>-</v>
      </c>
      <c r="O19" s="232" t="str">
        <f>IFERROR((N19+N20)/$N$64, "-")</f>
        <v>-</v>
      </c>
      <c r="P19" s="12"/>
      <c r="Q19" s="14"/>
      <c r="R19" s="19" t="s">
        <v>26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IF('貸借対照表(BS)円単位'!AA19=0, "-",ROUND('貸借対照表(BS)円単位'!AA19 /設定!$J$3, 0))</f>
        <v>-</v>
      </c>
      <c r="AB19" s="234" t="str">
        <f t="shared" si="2"/>
        <v>-</v>
      </c>
    </row>
    <row r="20" spans="2:28" s="11" customFormat="1" ht="12.9" customHeight="1">
      <c r="B20" s="17"/>
      <c r="C20" s="14"/>
      <c r="D20" s="14"/>
      <c r="E20" s="14"/>
      <c r="F20" s="14" t="s">
        <v>27</v>
      </c>
      <c r="G20" s="21"/>
      <c r="H20" s="21"/>
      <c r="I20" s="22"/>
      <c r="J20" s="22"/>
      <c r="K20" s="22"/>
      <c r="L20" s="22"/>
      <c r="M20" s="22"/>
      <c r="N20" s="16" t="str">
        <f>IF('貸借対照表(BS)円単位'!N20=0, "-",ROUND('貸借対照表(BS)円単位'!N20 /設定!$J$3, 0))</f>
        <v>-</v>
      </c>
      <c r="O20" s="232" t="s">
        <v>197</v>
      </c>
      <c r="P20" s="17"/>
      <c r="Q20" s="14"/>
      <c r="R20" s="14" t="s">
        <v>28</v>
      </c>
      <c r="S20" s="14"/>
      <c r="T20" s="14"/>
      <c r="U20" s="14"/>
      <c r="V20" s="13"/>
      <c r="W20" s="13"/>
      <c r="X20" s="13"/>
      <c r="Y20" s="13"/>
      <c r="Z20" s="13"/>
      <c r="AA20" s="16" t="e">
        <f>IF('貸借対照表(BS)円単位'!AA20=0, "-",ROUND('貸借対照表(BS)円単位'!AA20 /設定!$J$3, 0))</f>
        <v>#DIV/0!</v>
      </c>
      <c r="AB20" s="234" t="str">
        <f t="shared" si="2"/>
        <v>-</v>
      </c>
    </row>
    <row r="21" spans="2:28" s="11" customFormat="1" ht="12.9" customHeight="1">
      <c r="B21" s="17"/>
      <c r="C21" s="14"/>
      <c r="D21" s="14"/>
      <c r="E21" s="14"/>
      <c r="F21" s="14" t="s">
        <v>29</v>
      </c>
      <c r="G21" s="21"/>
      <c r="H21" s="21"/>
      <c r="I21" s="22"/>
      <c r="J21" s="22"/>
      <c r="K21" s="22"/>
      <c r="L21" s="22"/>
      <c r="M21" s="22"/>
      <c r="N21" s="16" t="str">
        <f>IF('貸借対照表(BS)円単位'!N21=0, "-",ROUND('貸借対照表(BS)円単位'!N21 /設定!$J$3, 0))</f>
        <v>-</v>
      </c>
      <c r="O21" s="232" t="str">
        <f>IFERROR((N21+N22)/$N$64, "-")</f>
        <v>-</v>
      </c>
      <c r="P21" s="17"/>
      <c r="Q21" s="14"/>
      <c r="R21" s="19" t="s">
        <v>30</v>
      </c>
      <c r="S21" s="14"/>
      <c r="T21" s="14"/>
      <c r="U21" s="14"/>
      <c r="V21" s="13"/>
      <c r="W21" s="13"/>
      <c r="X21" s="13"/>
      <c r="Y21" s="13"/>
      <c r="Z21" s="13"/>
      <c r="AA21" s="16" t="e">
        <f>IF('貸借対照表(BS)円単位'!AA21=0, "-",ROUND('貸借対照表(BS)円単位'!AA21 /設定!$J$3, 0))</f>
        <v>#DIV/0!</v>
      </c>
      <c r="AB21" s="234" t="str">
        <f t="shared" si="2"/>
        <v>-</v>
      </c>
    </row>
    <row r="22" spans="2:28" s="11" customFormat="1" ht="12.9" customHeight="1">
      <c r="B22" s="17"/>
      <c r="C22" s="14"/>
      <c r="D22" s="14"/>
      <c r="E22" s="14"/>
      <c r="F22" s="14" t="s">
        <v>31</v>
      </c>
      <c r="G22" s="21"/>
      <c r="H22" s="21"/>
      <c r="I22" s="22"/>
      <c r="J22" s="22"/>
      <c r="K22" s="22"/>
      <c r="L22" s="22"/>
      <c r="M22" s="22"/>
      <c r="N22" s="16" t="str">
        <f>IF('貸借対照表(BS)円単位'!N22=0, "-",ROUND('貸借対照表(BS)円単位'!N22 /設定!$J$3, 0))</f>
        <v>-</v>
      </c>
      <c r="O22" s="232" t="s">
        <v>197</v>
      </c>
      <c r="P22" s="17"/>
      <c r="Q22" s="14"/>
      <c r="R22" s="14" t="s">
        <v>15</v>
      </c>
      <c r="S22" s="14"/>
      <c r="T22" s="14"/>
      <c r="U22" s="14"/>
      <c r="V22" s="13"/>
      <c r="W22" s="13"/>
      <c r="X22" s="13"/>
      <c r="Y22" s="13"/>
      <c r="Z22" s="13"/>
      <c r="AA22" s="16" t="e">
        <f>IF('貸借対照表(BS)円単位'!AA22=0, "-",ROUND('貸借対照表(BS)円単位'!AA22 /設定!$J$3, 0))</f>
        <v>#DIV/0!</v>
      </c>
      <c r="AB22" s="234" t="str">
        <f t="shared" si="2"/>
        <v>-</v>
      </c>
    </row>
    <row r="23" spans="2:28" s="11" customFormat="1" ht="12.9" customHeight="1">
      <c r="B23" s="17"/>
      <c r="C23" s="14"/>
      <c r="D23" s="14"/>
      <c r="E23" s="14"/>
      <c r="F23" s="14" t="s">
        <v>32</v>
      </c>
      <c r="G23" s="14"/>
      <c r="H23" s="14"/>
      <c r="I23" s="13"/>
      <c r="J23" s="13"/>
      <c r="K23" s="13"/>
      <c r="L23" s="13"/>
      <c r="M23" s="13"/>
      <c r="N23" s="16" t="str">
        <f>IF('貸借対照表(BS)円単位'!N23=0, "-",ROUND('貸借対照表(BS)円単位'!N23 /設定!$J$3, 0))</f>
        <v>-</v>
      </c>
      <c r="O23" s="232" t="str">
        <f>IFERROR((N23+N24)/$N$64, "-")</f>
        <v>-</v>
      </c>
      <c r="P23" s="275" t="s">
        <v>33</v>
      </c>
      <c r="Q23" s="276"/>
      <c r="R23" s="276"/>
      <c r="S23" s="276"/>
      <c r="T23" s="276"/>
      <c r="U23" s="276"/>
      <c r="V23" s="276"/>
      <c r="W23" s="276"/>
      <c r="X23" s="276"/>
      <c r="Y23" s="276"/>
      <c r="Z23" s="277"/>
      <c r="AA23" s="227" t="e">
        <f>IF('貸借対照表(BS)円単位'!AA23=0, "-",ROUND('貸借対照表(BS)円単位'!AA23 /設定!$J$3, 0))</f>
        <v>#DIV/0!</v>
      </c>
      <c r="AB23" s="235" t="str">
        <f t="shared" si="2"/>
        <v>-</v>
      </c>
    </row>
    <row r="24" spans="2:28" s="11" customFormat="1" ht="12.9" customHeight="1">
      <c r="B24" s="17"/>
      <c r="C24" s="14"/>
      <c r="D24" s="14"/>
      <c r="E24" s="14"/>
      <c r="F24" s="14" t="s">
        <v>34</v>
      </c>
      <c r="G24" s="14"/>
      <c r="H24" s="14"/>
      <c r="I24" s="13"/>
      <c r="J24" s="13"/>
      <c r="K24" s="13"/>
      <c r="L24" s="13"/>
      <c r="M24" s="13"/>
      <c r="N24" s="16" t="str">
        <f>IF('貸借対照表(BS)円単位'!N24=0, "-",ROUND('貸借対照表(BS)円単位'!N24 /設定!$J$3, 0))</f>
        <v>-</v>
      </c>
      <c r="O24" s="232" t="s">
        <v>197</v>
      </c>
      <c r="P24" s="17" t="s">
        <v>35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  <c r="AB24" s="234"/>
    </row>
    <row r="25" spans="2:28" s="11" customFormat="1" ht="12.9" customHeight="1">
      <c r="B25" s="17"/>
      <c r="C25" s="14"/>
      <c r="D25" s="14"/>
      <c r="E25" s="14"/>
      <c r="F25" s="14" t="s">
        <v>36</v>
      </c>
      <c r="G25" s="14"/>
      <c r="H25" s="14"/>
      <c r="I25" s="13"/>
      <c r="J25" s="13"/>
      <c r="K25" s="13"/>
      <c r="L25" s="13"/>
      <c r="M25" s="13"/>
      <c r="N25" s="16" t="e">
        <f>IF('貸借対照表(BS)円単位'!N25=0, "-",ROUND('貸借対照表(BS)円単位'!N25 /設定!$J$3, 0))</f>
        <v>#DIV/0!</v>
      </c>
      <c r="O25" s="232" t="str">
        <f>IFERROR(N25/$N$64,"-")</f>
        <v>-</v>
      </c>
      <c r="P25" s="17"/>
      <c r="Q25" s="19" t="s">
        <v>37</v>
      </c>
      <c r="R25" s="25"/>
      <c r="S25" s="25"/>
      <c r="T25" s="25"/>
      <c r="U25" s="25"/>
      <c r="V25" s="26"/>
      <c r="W25" s="26"/>
      <c r="X25" s="26"/>
      <c r="Y25" s="26"/>
      <c r="Z25" s="26"/>
      <c r="AA25" s="16" t="e">
        <f>IF('貸借対照表(BS)円単位'!AA25=0, "-",ROUND('貸借対照表(BS)円単位'!AA25 /設定!$J$3, 0))</f>
        <v>#DIV/0!</v>
      </c>
      <c r="AB25" s="234" t="str">
        <f>IFERROR(AA25/$AA$64, "-")</f>
        <v>-</v>
      </c>
    </row>
    <row r="26" spans="2:28" s="11" customFormat="1" ht="12.9" customHeight="1">
      <c r="B26" s="17"/>
      <c r="C26" s="14"/>
      <c r="D26" s="14"/>
      <c r="E26" s="14" t="s">
        <v>38</v>
      </c>
      <c r="F26" s="14"/>
      <c r="G26" s="14"/>
      <c r="H26" s="14"/>
      <c r="I26" s="13"/>
      <c r="J26" s="13"/>
      <c r="K26" s="13"/>
      <c r="L26" s="13"/>
      <c r="M26" s="13"/>
      <c r="N26" s="16" t="e">
        <f>IF('貸借対照表(BS)円単位'!N26=0, "-",ROUND('貸借対照表(BS)円単位'!N26 /設定!$J$3, 0))</f>
        <v>#DIV/0!</v>
      </c>
      <c r="O26" s="232" t="str">
        <f>IFERROR(N26/$N$64,"-")</f>
        <v>-</v>
      </c>
      <c r="P26" s="17"/>
      <c r="Q26" s="13" t="s">
        <v>39</v>
      </c>
      <c r="R26" s="25"/>
      <c r="S26" s="25"/>
      <c r="T26" s="25"/>
      <c r="U26" s="25"/>
      <c r="V26" s="26"/>
      <c r="W26" s="26"/>
      <c r="X26" s="26"/>
      <c r="Y26" s="26"/>
      <c r="Z26" s="26"/>
      <c r="AA26" s="16" t="e">
        <f>IF('貸借対照表(BS)円単位'!AA26=0, "-",ROUND('貸借対照表(BS)円単位'!AA26 /設定!$J$3, 0))</f>
        <v>#DIV/0!</v>
      </c>
      <c r="AB26" s="234" t="str">
        <f>IFERROR(AA26/$AA$64, "-")</f>
        <v>-</v>
      </c>
    </row>
    <row r="27" spans="2:28" s="11" customFormat="1" ht="12.9" customHeight="1">
      <c r="B27" s="17"/>
      <c r="C27" s="14"/>
      <c r="D27" s="14"/>
      <c r="E27" s="14"/>
      <c r="F27" s="14" t="s">
        <v>40</v>
      </c>
      <c r="G27" s="14"/>
      <c r="H27" s="14"/>
      <c r="I27" s="13"/>
      <c r="J27" s="13"/>
      <c r="K27" s="13"/>
      <c r="L27" s="13"/>
      <c r="M27" s="13"/>
      <c r="N27" s="16" t="e">
        <f>IF('貸借対照表(BS)円単位'!N27=0, "-",ROUND('貸借対照表(BS)円単位'!N27 /設定!$J$3, 0))</f>
        <v>#DIV/0!</v>
      </c>
      <c r="O27" s="232" t="str">
        <f>IFERROR(N27/$N$64,"-")</f>
        <v>-</v>
      </c>
      <c r="P27" s="12"/>
      <c r="Q27" s="13" t="s">
        <v>177</v>
      </c>
      <c r="R27" s="13"/>
      <c r="S27" s="13"/>
      <c r="T27" s="13"/>
      <c r="U27" s="13"/>
      <c r="V27" s="13"/>
      <c r="W27" s="13"/>
      <c r="X27" s="13"/>
      <c r="Y27" s="13"/>
      <c r="Z27" s="27"/>
      <c r="AA27" s="16" t="str">
        <f>IF('貸借対照表(BS)円単位'!AA27=0, "-",ROUND('貸借対照表(BS)円単位'!AA27 /設定!$J$3, 0))</f>
        <v>-</v>
      </c>
      <c r="AB27" s="234" t="str">
        <f>IFERROR(AA27/$AA$64, "-")</f>
        <v>-</v>
      </c>
    </row>
    <row r="28" spans="2:28" s="11" customFormat="1" ht="12.9" customHeight="1">
      <c r="B28" s="17"/>
      <c r="C28" s="14"/>
      <c r="D28" s="14"/>
      <c r="E28" s="14"/>
      <c r="F28" s="14" t="s">
        <v>14</v>
      </c>
      <c r="G28" s="14"/>
      <c r="H28" s="14"/>
      <c r="I28" s="13"/>
      <c r="J28" s="13"/>
      <c r="K28" s="13"/>
      <c r="L28" s="13"/>
      <c r="M28" s="13"/>
      <c r="N28" s="16" t="e">
        <f>IF('貸借対照表(BS)円単位'!N28=0, "-",ROUND('貸借対照表(BS)円単位'!N28 /設定!$J$3, 0))</f>
        <v>#DIV/0!</v>
      </c>
      <c r="O28" s="232" t="str">
        <f>IFERROR((N28+N29)/$N$64, "-")</f>
        <v>-</v>
      </c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27"/>
      <c r="AA28" s="16"/>
      <c r="AB28" s="234"/>
    </row>
    <row r="29" spans="2:28" s="11" customFormat="1" ht="12.9" customHeight="1">
      <c r="B29" s="17"/>
      <c r="C29" s="14"/>
      <c r="D29" s="14"/>
      <c r="E29" s="14"/>
      <c r="F29" s="14" t="s">
        <v>16</v>
      </c>
      <c r="G29" s="14"/>
      <c r="H29" s="14"/>
      <c r="I29" s="13"/>
      <c r="J29" s="13"/>
      <c r="K29" s="13"/>
      <c r="L29" s="13"/>
      <c r="M29" s="13"/>
      <c r="N29" s="16" t="e">
        <f>IF('貸借対照表(BS)円単位'!N29=0, "-",ROUND('貸借対照表(BS)円単位'!N29 /設定!$J$3, 0))</f>
        <v>#DIV/0!</v>
      </c>
      <c r="O29" s="232" t="s">
        <v>197</v>
      </c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  <c r="AB29" s="234"/>
    </row>
    <row r="30" spans="2:28" s="11" customFormat="1" ht="12.9" customHeight="1">
      <c r="B30" s="17"/>
      <c r="C30" s="14"/>
      <c r="D30" s="14"/>
      <c r="E30" s="14"/>
      <c r="F30" s="14" t="s">
        <v>41</v>
      </c>
      <c r="G30" s="14"/>
      <c r="H30" s="14"/>
      <c r="I30" s="13"/>
      <c r="J30" s="13"/>
      <c r="K30" s="13"/>
      <c r="L30" s="13"/>
      <c r="M30" s="13"/>
      <c r="N30" s="16" t="e">
        <f>IF('貸借対照表(BS)円単位'!N30=0, "-",ROUND('貸借対照表(BS)円単位'!N30 /設定!$J$3, 0))</f>
        <v>#DIV/0!</v>
      </c>
      <c r="O30" s="232" t="str">
        <f>IFERROR((N30+N31)/$N$64,"-")</f>
        <v>-</v>
      </c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  <c r="AB30" s="234"/>
    </row>
    <row r="31" spans="2:28" s="11" customFormat="1" ht="12.9" customHeight="1">
      <c r="B31" s="17"/>
      <c r="C31" s="14"/>
      <c r="D31" s="14"/>
      <c r="E31" s="14"/>
      <c r="F31" s="14" t="s">
        <v>19</v>
      </c>
      <c r="G31" s="14"/>
      <c r="H31" s="14"/>
      <c r="I31" s="13"/>
      <c r="J31" s="13"/>
      <c r="K31" s="13"/>
      <c r="L31" s="13"/>
      <c r="M31" s="13"/>
      <c r="N31" s="16" t="e">
        <f>IF('貸借対照表(BS)円単位'!N31=0, "-",ROUND('貸借対照表(BS)円単位'!N31 /設定!$J$3, 0))</f>
        <v>#DIV/0!</v>
      </c>
      <c r="O31" s="232" t="s">
        <v>197</v>
      </c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  <c r="AB31" s="234"/>
    </row>
    <row r="32" spans="2:28" s="11" customFormat="1" ht="12.9" customHeight="1">
      <c r="B32" s="17"/>
      <c r="C32" s="14"/>
      <c r="D32" s="14"/>
      <c r="E32" s="14"/>
      <c r="F32" s="14" t="s">
        <v>42</v>
      </c>
      <c r="G32" s="14"/>
      <c r="H32" s="14"/>
      <c r="I32" s="13"/>
      <c r="J32" s="13"/>
      <c r="K32" s="13"/>
      <c r="L32" s="13"/>
      <c r="M32" s="13"/>
      <c r="N32" s="16" t="str">
        <f>IF('貸借対照表(BS)円単位'!N32=0, "-",ROUND('貸借対照表(BS)円単位'!N32 /設定!$J$3, 0))</f>
        <v>-</v>
      </c>
      <c r="O32" s="232" t="str">
        <f>IFERROR((N32+N33)/$N$64, "-")</f>
        <v>-</v>
      </c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  <c r="AB32" s="234"/>
    </row>
    <row r="33" spans="2:28" s="11" customFormat="1" ht="12.9" customHeight="1">
      <c r="B33" s="17"/>
      <c r="C33" s="14"/>
      <c r="D33" s="14"/>
      <c r="E33" s="14"/>
      <c r="F33" s="14" t="s">
        <v>34</v>
      </c>
      <c r="G33" s="14"/>
      <c r="H33" s="14"/>
      <c r="I33" s="13"/>
      <c r="J33" s="13"/>
      <c r="K33" s="13"/>
      <c r="L33" s="13"/>
      <c r="M33" s="13"/>
      <c r="N33" s="16" t="str">
        <f>IF('貸借対照表(BS)円単位'!N33=0, "-",ROUND('貸借対照表(BS)円単位'!N33 /設定!$J$3, 0))</f>
        <v>-</v>
      </c>
      <c r="O33" s="232" t="s">
        <v>197</v>
      </c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  <c r="AB33" s="234"/>
    </row>
    <row r="34" spans="2:28" s="11" customFormat="1" ht="12.9" customHeight="1">
      <c r="B34" s="17"/>
      <c r="C34" s="14"/>
      <c r="D34" s="14"/>
      <c r="E34" s="14"/>
      <c r="F34" s="14" t="s">
        <v>36</v>
      </c>
      <c r="G34" s="14"/>
      <c r="H34" s="14"/>
      <c r="I34" s="13"/>
      <c r="J34" s="13"/>
      <c r="K34" s="13"/>
      <c r="L34" s="13"/>
      <c r="M34" s="13"/>
      <c r="N34" s="16" t="e">
        <f>IF('貸借対照表(BS)円単位'!N34=0, "-",ROUND('貸借対照表(BS)円単位'!N34 /設定!$J$3, 0))</f>
        <v>#DIV/0!</v>
      </c>
      <c r="O34" s="232" t="str">
        <f>IFERROR(N34/$N$64, "-")</f>
        <v>-</v>
      </c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  <c r="AB34" s="234"/>
    </row>
    <row r="35" spans="2:28" s="11" customFormat="1" ht="12.9" customHeight="1">
      <c r="B35" s="17"/>
      <c r="C35" s="14"/>
      <c r="D35" s="14"/>
      <c r="E35" s="14" t="s">
        <v>43</v>
      </c>
      <c r="F35" s="28"/>
      <c r="G35" s="28"/>
      <c r="H35" s="28"/>
      <c r="I35" s="29"/>
      <c r="J35" s="29"/>
      <c r="K35" s="29"/>
      <c r="L35" s="29"/>
      <c r="M35" s="29"/>
      <c r="N35" s="16" t="e">
        <f>IF('貸借対照表(BS)円単位'!N35=0, "-",ROUND('貸借対照表(BS)円単位'!N35 /設定!$J$3, 0))</f>
        <v>#DIV/0!</v>
      </c>
      <c r="O35" s="232" t="str">
        <f>IFERROR((N35+N36)/$N$64,"-")</f>
        <v>-</v>
      </c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  <c r="AB35" s="234"/>
    </row>
    <row r="36" spans="2:28" s="11" customFormat="1" ht="12.9" customHeight="1">
      <c r="B36" s="17"/>
      <c r="C36" s="14"/>
      <c r="D36" s="14"/>
      <c r="E36" s="14" t="s">
        <v>44</v>
      </c>
      <c r="F36" s="28"/>
      <c r="G36" s="28"/>
      <c r="H36" s="28"/>
      <c r="I36" s="29"/>
      <c r="J36" s="29"/>
      <c r="K36" s="29"/>
      <c r="L36" s="29"/>
      <c r="M36" s="29"/>
      <c r="N36" s="16" t="e">
        <f>IF('貸借対照表(BS)円単位'!N36=0, "-",ROUND('貸借対照表(BS)円単位'!N36 /設定!$J$3, 0))</f>
        <v>#DIV/0!</v>
      </c>
      <c r="O36" s="232" t="s">
        <v>197</v>
      </c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  <c r="AB36" s="234"/>
    </row>
    <row r="37" spans="2:28" s="11" customFormat="1" ht="12.9" customHeight="1">
      <c r="B37" s="17"/>
      <c r="C37" s="14"/>
      <c r="D37" s="14" t="s">
        <v>45</v>
      </c>
      <c r="E37" s="14"/>
      <c r="F37" s="28"/>
      <c r="G37" s="28"/>
      <c r="H37" s="28"/>
      <c r="I37" s="29"/>
      <c r="J37" s="29"/>
      <c r="K37" s="29"/>
      <c r="L37" s="29"/>
      <c r="M37" s="29"/>
      <c r="N37" s="16" t="e">
        <f>IF('貸借対照表(BS)円単位'!N37=0, "-",ROUND('貸借対照表(BS)円単位'!N37 /設定!$J$3, 0))</f>
        <v>#DIV/0!</v>
      </c>
      <c r="O37" s="232" t="str">
        <f>IFERROR(N37/$N$64, "-")</f>
        <v>-</v>
      </c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  <c r="AB37" s="234"/>
    </row>
    <row r="38" spans="2:28" s="11" customFormat="1" ht="12.9" customHeight="1">
      <c r="B38" s="17"/>
      <c r="C38" s="14"/>
      <c r="D38" s="14"/>
      <c r="E38" s="14" t="s">
        <v>46</v>
      </c>
      <c r="F38" s="14"/>
      <c r="G38" s="14"/>
      <c r="H38" s="14"/>
      <c r="I38" s="13"/>
      <c r="J38" s="13"/>
      <c r="K38" s="13"/>
      <c r="L38" s="13"/>
      <c r="M38" s="13"/>
      <c r="N38" s="16" t="e">
        <f>IF('貸借対照表(BS)円単位'!N38=0, "-",ROUND('貸借対照表(BS)円単位'!N38 /設定!$J$3, 0))</f>
        <v>#DIV/0!</v>
      </c>
      <c r="O38" s="232" t="str">
        <f t="shared" ref="O38:O62" si="3">IFERROR(N38/$N$64, "-")</f>
        <v>-</v>
      </c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  <c r="AB38" s="234"/>
    </row>
    <row r="39" spans="2:28" s="11" customFormat="1" ht="12.9" customHeight="1">
      <c r="B39" s="17"/>
      <c r="C39" s="14"/>
      <c r="D39" s="14"/>
      <c r="E39" s="14" t="s">
        <v>198</v>
      </c>
      <c r="F39" s="14"/>
      <c r="G39" s="14"/>
      <c r="H39" s="14"/>
      <c r="I39" s="13"/>
      <c r="J39" s="13"/>
      <c r="K39" s="13"/>
      <c r="L39" s="13"/>
      <c r="M39" s="13"/>
      <c r="N39" s="16" t="e">
        <f>IF('貸借対照表(BS)円単位'!N39=0, "-",ROUND('貸借対照表(BS)円単位'!N39 /設定!$J$3, 0))</f>
        <v>#DIV/0!</v>
      </c>
      <c r="O39" s="232" t="str">
        <f t="shared" si="3"/>
        <v>-</v>
      </c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  <c r="AB39" s="234"/>
    </row>
    <row r="40" spans="2:28" s="11" customFormat="1" ht="12.9" customHeight="1">
      <c r="B40" s="17"/>
      <c r="C40" s="14"/>
      <c r="D40" s="14" t="s">
        <v>48</v>
      </c>
      <c r="E40" s="14"/>
      <c r="F40" s="14"/>
      <c r="G40" s="14"/>
      <c r="H40" s="14"/>
      <c r="I40" s="14"/>
      <c r="J40" s="13"/>
      <c r="K40" s="13"/>
      <c r="L40" s="13"/>
      <c r="M40" s="13"/>
      <c r="N40" s="16" t="e">
        <f>IF('貸借対照表(BS)円単位'!N40=0, "-",ROUND('貸借対照表(BS)円単位'!N40 /設定!$J$3, 0))</f>
        <v>#DIV/0!</v>
      </c>
      <c r="O40" s="232" t="str">
        <f t="shared" si="3"/>
        <v>-</v>
      </c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  <c r="AB40" s="234"/>
    </row>
    <row r="41" spans="2:28" s="11" customFormat="1" ht="12.9" customHeight="1">
      <c r="B41" s="17"/>
      <c r="C41" s="14"/>
      <c r="D41" s="14"/>
      <c r="E41" s="14" t="s">
        <v>49</v>
      </c>
      <c r="F41" s="14"/>
      <c r="G41" s="14"/>
      <c r="H41" s="14"/>
      <c r="I41" s="14"/>
      <c r="J41" s="13"/>
      <c r="K41" s="13"/>
      <c r="L41" s="13"/>
      <c r="M41" s="13"/>
      <c r="N41" s="16" t="e">
        <f>IF('貸借対照表(BS)円単位'!N41=0, "-",ROUND('貸借対照表(BS)円単位'!N41 /設定!$J$3, 0))</f>
        <v>#DIV/0!</v>
      </c>
      <c r="O41" s="232" t="str">
        <f t="shared" si="3"/>
        <v>-</v>
      </c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  <c r="AB41" s="234"/>
    </row>
    <row r="42" spans="2:28" s="11" customFormat="1" ht="12.9" customHeight="1">
      <c r="B42" s="17"/>
      <c r="C42" s="14"/>
      <c r="D42" s="14"/>
      <c r="E42" s="14"/>
      <c r="F42" s="19" t="s">
        <v>50</v>
      </c>
      <c r="G42" s="14"/>
      <c r="H42" s="14"/>
      <c r="I42" s="14"/>
      <c r="J42" s="13"/>
      <c r="K42" s="13"/>
      <c r="L42" s="13"/>
      <c r="M42" s="13"/>
      <c r="N42" s="16" t="e">
        <f>IF('貸借対照表(BS)円単位'!N42=0, "-",ROUND('貸借対照表(BS)円単位'!N42 /設定!$J$3, 0))</f>
        <v>#DIV/0!</v>
      </c>
      <c r="O42" s="232" t="str">
        <f t="shared" si="3"/>
        <v>-</v>
      </c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  <c r="AB42" s="234"/>
    </row>
    <row r="43" spans="2:28" s="11" customFormat="1" ht="12.9" customHeight="1">
      <c r="B43" s="17"/>
      <c r="C43" s="14"/>
      <c r="D43" s="14"/>
      <c r="E43" s="14"/>
      <c r="F43" s="19" t="s">
        <v>51</v>
      </c>
      <c r="G43" s="14"/>
      <c r="H43" s="14"/>
      <c r="I43" s="14"/>
      <c r="J43" s="13"/>
      <c r="K43" s="13"/>
      <c r="L43" s="13"/>
      <c r="M43" s="13"/>
      <c r="N43" s="16" t="e">
        <f>IF('貸借対照表(BS)円単位'!N43=0, "-",ROUND('貸借対照表(BS)円単位'!N43 /設定!$J$3, 0))</f>
        <v>#DIV/0!</v>
      </c>
      <c r="O43" s="232" t="str">
        <f t="shared" si="3"/>
        <v>-</v>
      </c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  <c r="AB43" s="234"/>
    </row>
    <row r="44" spans="2:28" s="11" customFormat="1" ht="12.9" customHeight="1">
      <c r="B44" s="17"/>
      <c r="C44" s="14"/>
      <c r="D44" s="14"/>
      <c r="E44" s="14"/>
      <c r="F44" s="19" t="s">
        <v>15</v>
      </c>
      <c r="G44" s="14"/>
      <c r="H44" s="14"/>
      <c r="I44" s="14"/>
      <c r="J44" s="13"/>
      <c r="K44" s="13"/>
      <c r="L44" s="13"/>
      <c r="M44" s="13"/>
      <c r="N44" s="16" t="e">
        <f>IF('貸借対照表(BS)円単位'!N44=0, "-",ROUND('貸借対照表(BS)円単位'!N44 /設定!$J$3, 0))</f>
        <v>#DIV/0!</v>
      </c>
      <c r="O44" s="232" t="str">
        <f t="shared" si="3"/>
        <v>-</v>
      </c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  <c r="AB44" s="234"/>
    </row>
    <row r="45" spans="2:28" s="11" customFormat="1" ht="12.9" customHeight="1">
      <c r="B45" s="17"/>
      <c r="C45" s="14"/>
      <c r="D45" s="14"/>
      <c r="E45" s="14" t="s">
        <v>199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IF('貸借対照表(BS)円単位'!N45=0, "-",ROUND('貸借対照表(BS)円単位'!N45 /設定!$J$3, 0))</f>
        <v>-</v>
      </c>
      <c r="O45" s="232" t="str">
        <f t="shared" si="3"/>
        <v>-</v>
      </c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  <c r="AB45" s="234"/>
    </row>
    <row r="46" spans="2:28" s="11" customFormat="1" ht="12.9" customHeight="1">
      <c r="B46" s="17"/>
      <c r="C46" s="14"/>
      <c r="D46" s="14"/>
      <c r="E46" s="14" t="s">
        <v>53</v>
      </c>
      <c r="F46" s="14"/>
      <c r="G46" s="14"/>
      <c r="H46" s="14"/>
      <c r="I46" s="13"/>
      <c r="J46" s="13"/>
      <c r="K46" s="13"/>
      <c r="L46" s="13"/>
      <c r="M46" s="13"/>
      <c r="N46" s="16" t="e">
        <f>IF('貸借対照表(BS)円単位'!N46=0, "-",ROUND('貸借対照表(BS)円単位'!N46 /設定!$J$3, 0))</f>
        <v>#DIV/0!</v>
      </c>
      <c r="O46" s="232" t="str">
        <f t="shared" si="3"/>
        <v>-</v>
      </c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  <c r="AB46" s="234"/>
    </row>
    <row r="47" spans="2:28" s="11" customFormat="1" ht="12.9" customHeight="1">
      <c r="B47" s="17"/>
      <c r="C47" s="14"/>
      <c r="D47" s="14"/>
      <c r="E47" s="14" t="s">
        <v>54</v>
      </c>
      <c r="F47" s="14"/>
      <c r="G47" s="14"/>
      <c r="H47" s="14"/>
      <c r="I47" s="13"/>
      <c r="J47" s="13"/>
      <c r="K47" s="13"/>
      <c r="L47" s="13"/>
      <c r="M47" s="13"/>
      <c r="N47" s="16" t="e">
        <f>IF('貸借対照表(BS)円単位'!N47=0, "-",ROUND('貸借対照表(BS)円単位'!N47 /設定!$J$3, 0))</f>
        <v>#DIV/0!</v>
      </c>
      <c r="O47" s="232" t="str">
        <f t="shared" si="3"/>
        <v>-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  <c r="AB47" s="234"/>
    </row>
    <row r="48" spans="2:28" s="11" customFormat="1" ht="12.9" customHeight="1">
      <c r="B48" s="17"/>
      <c r="C48" s="14"/>
      <c r="D48" s="14"/>
      <c r="E48" s="14" t="s">
        <v>55</v>
      </c>
      <c r="F48" s="14"/>
      <c r="G48" s="14"/>
      <c r="H48" s="14"/>
      <c r="I48" s="13"/>
      <c r="J48" s="13"/>
      <c r="K48" s="13"/>
      <c r="L48" s="13"/>
      <c r="M48" s="13"/>
      <c r="N48" s="16" t="e">
        <f>IF('貸借対照表(BS)円単位'!N48=0, "-",ROUND('貸借対照表(BS)円単位'!N48 /設定!$J$3, 0))</f>
        <v>#DIV/0!</v>
      </c>
      <c r="O48" s="232" t="str">
        <f t="shared" si="3"/>
        <v>-</v>
      </c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  <c r="AB48" s="234"/>
    </row>
    <row r="49" spans="2:28" s="11" customFormat="1" ht="12.9" customHeight="1">
      <c r="B49" s="17"/>
      <c r="C49" s="14"/>
      <c r="D49" s="14"/>
      <c r="E49" s="14"/>
      <c r="F49" s="19" t="s">
        <v>56</v>
      </c>
      <c r="G49" s="14"/>
      <c r="H49" s="14"/>
      <c r="I49" s="13"/>
      <c r="J49" s="13"/>
      <c r="K49" s="13"/>
      <c r="L49" s="13"/>
      <c r="M49" s="13"/>
      <c r="N49" s="16" t="str">
        <f>IF('貸借対照表(BS)円単位'!N49=0, "-",ROUND('貸借対照表(BS)円単位'!N49 /設定!$J$3, 0))</f>
        <v>-</v>
      </c>
      <c r="O49" s="232" t="str">
        <f t="shared" si="3"/>
        <v>-</v>
      </c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  <c r="AB49" s="234"/>
    </row>
    <row r="50" spans="2:28" s="11" customFormat="1" ht="12.9" customHeight="1">
      <c r="B50" s="17"/>
      <c r="C50" s="13"/>
      <c r="D50" s="14"/>
      <c r="E50" s="14"/>
      <c r="F50" s="14" t="s">
        <v>42</v>
      </c>
      <c r="G50" s="14"/>
      <c r="H50" s="14"/>
      <c r="I50" s="13"/>
      <c r="J50" s="13"/>
      <c r="K50" s="13"/>
      <c r="L50" s="13"/>
      <c r="M50" s="13"/>
      <c r="N50" s="16" t="e">
        <f>IF('貸借対照表(BS)円単位'!N50=0, "-",ROUND('貸借対照表(BS)円単位'!N50 /設定!$J$3, 0))</f>
        <v>#DIV/0!</v>
      </c>
      <c r="O50" s="232" t="str">
        <f t="shared" si="3"/>
        <v>-</v>
      </c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  <c r="AB50" s="234"/>
    </row>
    <row r="51" spans="2:28" s="11" customFormat="1" ht="12.9" customHeight="1">
      <c r="B51" s="17"/>
      <c r="C51" s="13"/>
      <c r="D51" s="14"/>
      <c r="E51" s="14" t="s">
        <v>15</v>
      </c>
      <c r="F51" s="14"/>
      <c r="G51" s="14"/>
      <c r="H51" s="14"/>
      <c r="I51" s="13"/>
      <c r="J51" s="13"/>
      <c r="K51" s="13"/>
      <c r="L51" s="13"/>
      <c r="M51" s="13"/>
      <c r="N51" s="16" t="e">
        <f>IF('貸借対照表(BS)円単位'!N51=0, "-",ROUND('貸借対照表(BS)円単位'!N51 /設定!$J$3, 0))</f>
        <v>#DIV/0!</v>
      </c>
      <c r="O51" s="232" t="str">
        <f t="shared" si="3"/>
        <v>-</v>
      </c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  <c r="AB51" s="234"/>
    </row>
    <row r="52" spans="2:28" s="11" customFormat="1" ht="12.9" customHeight="1">
      <c r="B52" s="17"/>
      <c r="C52" s="13"/>
      <c r="D52" s="14"/>
      <c r="E52" s="19" t="s">
        <v>57</v>
      </c>
      <c r="F52" s="14"/>
      <c r="G52" s="14"/>
      <c r="H52" s="14"/>
      <c r="I52" s="13"/>
      <c r="J52" s="13"/>
      <c r="K52" s="13"/>
      <c r="L52" s="13"/>
      <c r="M52" s="13"/>
      <c r="N52" s="16" t="e">
        <f>IF('貸借対照表(BS)円単位'!N52=0, "-",ROUND('貸借対照表(BS)円単位'!N52 /設定!$J$3, 0))</f>
        <v>#DIV/0!</v>
      </c>
      <c r="O52" s="232" t="str">
        <f t="shared" si="3"/>
        <v>-</v>
      </c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  <c r="AB52" s="234"/>
    </row>
    <row r="53" spans="2:28" s="11" customFormat="1" ht="12.9" customHeight="1">
      <c r="B53" s="17"/>
      <c r="C53" s="13" t="s">
        <v>58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 t="e">
        <f>IF('貸借対照表(BS)円単位'!N53=0, "-",ROUND('貸借対照表(BS)円単位'!N53 /設定!$J$3, 0))</f>
        <v>#DIV/0!</v>
      </c>
      <c r="O53" s="232" t="str">
        <f t="shared" si="3"/>
        <v>-</v>
      </c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  <c r="AB53" s="234"/>
    </row>
    <row r="54" spans="2:28" s="11" customFormat="1" ht="12.9" customHeight="1">
      <c r="B54" s="17"/>
      <c r="C54" s="13"/>
      <c r="D54" s="14" t="s">
        <v>59</v>
      </c>
      <c r="E54" s="15"/>
      <c r="F54" s="15"/>
      <c r="G54" s="15"/>
      <c r="H54" s="13"/>
      <c r="I54" s="13"/>
      <c r="J54" s="13"/>
      <c r="K54" s="13"/>
      <c r="L54" s="13"/>
      <c r="M54" s="13"/>
      <c r="N54" s="16" t="e">
        <f>IF('貸借対照表(BS)円単位'!N54=0, "-",ROUND('貸借対照表(BS)円単位'!N54 /設定!$J$3, 0))</f>
        <v>#DIV/0!</v>
      </c>
      <c r="O54" s="232" t="str">
        <f t="shared" si="3"/>
        <v>-</v>
      </c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  <c r="AB54" s="234"/>
    </row>
    <row r="55" spans="2:28" s="11" customFormat="1" ht="12.9" customHeight="1">
      <c r="B55" s="17"/>
      <c r="C55" s="13"/>
      <c r="D55" s="19" t="s">
        <v>60</v>
      </c>
      <c r="E55" s="14"/>
      <c r="F55" s="28"/>
      <c r="G55" s="25"/>
      <c r="H55" s="25"/>
      <c r="I55" s="26"/>
      <c r="J55" s="13"/>
      <c r="K55" s="13"/>
      <c r="L55" s="13"/>
      <c r="M55" s="13"/>
      <c r="N55" s="16" t="e">
        <f>IF('貸借対照表(BS)円単位'!N55=0, "-",ROUND('貸借対照表(BS)円単位'!N55 /設定!$J$3, 0))</f>
        <v>#DIV/0!</v>
      </c>
      <c r="O55" s="232" t="str">
        <f t="shared" si="3"/>
        <v>-</v>
      </c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  <c r="AB55" s="234"/>
    </row>
    <row r="56" spans="2:28" s="11" customFormat="1" ht="12.9" customHeight="1">
      <c r="B56" s="17"/>
      <c r="C56" s="13"/>
      <c r="D56" s="14" t="s">
        <v>61</v>
      </c>
      <c r="E56" s="14"/>
      <c r="F56" s="14"/>
      <c r="G56" s="14"/>
      <c r="H56" s="14"/>
      <c r="I56" s="13"/>
      <c r="J56" s="13"/>
      <c r="K56" s="13"/>
      <c r="L56" s="13"/>
      <c r="M56" s="13"/>
      <c r="N56" s="16" t="e">
        <f>IF('貸借対照表(BS)円単位'!N56=0, "-",ROUND('貸借対照表(BS)円単位'!N56 /設定!$J$3, 0))</f>
        <v>#DIV/0!</v>
      </c>
      <c r="O56" s="232" t="str">
        <f t="shared" si="3"/>
        <v>-</v>
      </c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  <c r="AB56" s="234"/>
    </row>
    <row r="57" spans="2:28" s="11" customFormat="1" ht="12.9" customHeight="1">
      <c r="B57" s="17"/>
      <c r="C57" s="14"/>
      <c r="D57" s="14" t="s">
        <v>55</v>
      </c>
      <c r="E57" s="14"/>
      <c r="F57" s="28"/>
      <c r="G57" s="25"/>
      <c r="H57" s="25"/>
      <c r="I57" s="26"/>
      <c r="J57" s="26"/>
      <c r="K57" s="26"/>
      <c r="L57" s="26"/>
      <c r="M57" s="26"/>
      <c r="N57" s="16" t="e">
        <f>IF('貸借対照表(BS)円単位'!N57=0, "-",ROUND('貸借対照表(BS)円単位'!N57 /設定!$J$3, 0))</f>
        <v>#DIV/0!</v>
      </c>
      <c r="O57" s="232" t="str">
        <f t="shared" si="3"/>
        <v>-</v>
      </c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  <c r="AB57" s="234"/>
    </row>
    <row r="58" spans="2:28" s="11" customFormat="1" ht="12.9" customHeight="1">
      <c r="B58" s="17"/>
      <c r="C58" s="14"/>
      <c r="D58" s="14"/>
      <c r="E58" s="14" t="s">
        <v>62</v>
      </c>
      <c r="F58" s="14"/>
      <c r="G58" s="14"/>
      <c r="H58" s="14"/>
      <c r="I58" s="13"/>
      <c r="J58" s="13"/>
      <c r="K58" s="13"/>
      <c r="L58" s="13"/>
      <c r="M58" s="13"/>
      <c r="N58" s="16" t="e">
        <f>IF('貸借対照表(BS)円単位'!N58=0, "-",ROUND('貸借対照表(BS)円単位'!N58 /設定!$J$3, 0))</f>
        <v>#DIV/0!</v>
      </c>
      <c r="O58" s="232" t="str">
        <f t="shared" si="3"/>
        <v>-</v>
      </c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  <c r="AB58" s="234"/>
    </row>
    <row r="59" spans="2:28" s="11" customFormat="1" ht="12.9" customHeight="1">
      <c r="B59" s="17"/>
      <c r="C59" s="14"/>
      <c r="D59" s="14"/>
      <c r="E59" s="19" t="s">
        <v>56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IF('貸借対照表(BS)円単位'!N59=0, "-",ROUND('貸借対照表(BS)円単位'!N59 /設定!$J$3, 0))</f>
        <v>-</v>
      </c>
      <c r="O59" s="232" t="str">
        <f t="shared" si="3"/>
        <v>-</v>
      </c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  <c r="AB59" s="234"/>
    </row>
    <row r="60" spans="2:28" s="11" customFormat="1" ht="12.9" customHeight="1">
      <c r="B60" s="17"/>
      <c r="C60" s="14"/>
      <c r="D60" s="14" t="s">
        <v>63</v>
      </c>
      <c r="E60" s="14"/>
      <c r="F60" s="28"/>
      <c r="G60" s="25"/>
      <c r="H60" s="25"/>
      <c r="I60" s="26"/>
      <c r="J60" s="26"/>
      <c r="K60" s="26"/>
      <c r="L60" s="26"/>
      <c r="M60" s="26"/>
      <c r="N60" s="16" t="e">
        <f>IF('貸借対照表(BS)円単位'!N60=0, "-",ROUND('貸借対照表(BS)円単位'!N60 /設定!$J$3, 0))</f>
        <v>#DIV/0!</v>
      </c>
      <c r="O60" s="232" t="str">
        <f t="shared" si="3"/>
        <v>-</v>
      </c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  <c r="AB60" s="234"/>
    </row>
    <row r="61" spans="2:28" s="11" customFormat="1" ht="12.9" customHeight="1">
      <c r="B61" s="17"/>
      <c r="C61" s="14"/>
      <c r="D61" s="14" t="s">
        <v>42</v>
      </c>
      <c r="E61" s="14"/>
      <c r="F61" s="14"/>
      <c r="G61" s="14"/>
      <c r="H61" s="14"/>
      <c r="I61" s="13"/>
      <c r="J61" s="13"/>
      <c r="K61" s="13"/>
      <c r="L61" s="13"/>
      <c r="M61" s="13"/>
      <c r="N61" s="16" t="e">
        <f>IF('貸借対照表(BS)円単位'!N61=0, "-",ROUND('貸借対照表(BS)円単位'!N61 /設定!$J$3, 0))</f>
        <v>#DIV/0!</v>
      </c>
      <c r="O61" s="232" t="str">
        <f t="shared" si="3"/>
        <v>-</v>
      </c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27"/>
      <c r="AA61" s="16"/>
      <c r="AB61" s="234"/>
    </row>
    <row r="62" spans="2:28" s="11" customFormat="1" ht="12.9" customHeight="1" thickBot="1">
      <c r="B62" s="17"/>
      <c r="C62" s="14"/>
      <c r="D62" s="19" t="s">
        <v>57</v>
      </c>
      <c r="E62" s="14"/>
      <c r="F62" s="14"/>
      <c r="G62" s="14"/>
      <c r="H62" s="14"/>
      <c r="I62" s="13"/>
      <c r="J62" s="13"/>
      <c r="K62" s="13"/>
      <c r="L62" s="13"/>
      <c r="M62" s="13"/>
      <c r="N62" s="16" t="e">
        <f>IF('貸借対照表(BS)円単位'!N62=0, "-",ROUND('貸借対照表(BS)円単位'!N62 /設定!$J$3, 0))</f>
        <v>#DIV/0!</v>
      </c>
      <c r="O62" s="232" t="str">
        <f t="shared" si="3"/>
        <v>-</v>
      </c>
      <c r="P62" s="178"/>
      <c r="Q62" s="179"/>
      <c r="R62" s="179"/>
      <c r="S62" s="179"/>
      <c r="T62" s="179"/>
      <c r="U62" s="179"/>
      <c r="V62" s="179"/>
      <c r="W62" s="179"/>
      <c r="X62" s="179"/>
      <c r="Y62" s="179"/>
      <c r="Z62" s="180"/>
      <c r="AA62" s="228"/>
      <c r="AB62" s="236"/>
    </row>
    <row r="63" spans="2:28" s="11" customFormat="1" ht="12.9" customHeight="1" thickBot="1">
      <c r="B63" s="17"/>
      <c r="C63" s="13" t="s">
        <v>175</v>
      </c>
      <c r="D63" s="14"/>
      <c r="E63" s="15"/>
      <c r="F63" s="15"/>
      <c r="G63" s="15"/>
      <c r="H63" s="13"/>
      <c r="I63" s="13"/>
      <c r="J63" s="13"/>
      <c r="K63" s="13"/>
      <c r="L63" s="13"/>
      <c r="M63" s="13"/>
      <c r="N63" s="16" t="str">
        <f>IF('貸借対照表(BS)円単位'!N63=0, "-",ROUND('貸借対照表(BS)円単位'!N63 /設定!$J$3, 0))</f>
        <v>-</v>
      </c>
      <c r="O63" s="232" t="str">
        <f>IFERROR(N63/$N$64, "-")</f>
        <v>-</v>
      </c>
      <c r="P63" s="272" t="s">
        <v>64</v>
      </c>
      <c r="Q63" s="273"/>
      <c r="R63" s="273"/>
      <c r="S63" s="273"/>
      <c r="T63" s="273"/>
      <c r="U63" s="273"/>
      <c r="V63" s="273"/>
      <c r="W63" s="273"/>
      <c r="X63" s="273"/>
      <c r="Y63" s="273"/>
      <c r="Z63" s="274"/>
      <c r="AA63" s="226" t="e">
        <f>IF('貸借対照表(BS)円単位'!AA63=0, "-",ROUND('貸借対照表(BS)円単位'!AA63 /設定!$J$3, 0))</f>
        <v>#DIV/0!</v>
      </c>
      <c r="AB63" s="237" t="str">
        <f>IFERROR(AA63/$AA$64, "-")</f>
        <v>-</v>
      </c>
    </row>
    <row r="64" spans="2:28" s="11" customFormat="1" ht="12.9" customHeight="1" thickBot="1">
      <c r="B64" s="262" t="s">
        <v>65</v>
      </c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4"/>
      <c r="N64" s="226" t="e">
        <f>IF('貸借対照表(BS)円単位'!N64=0, "-",ROUND('貸借対照表(BS)円単位'!N64 /設定!$J$3, 0))</f>
        <v>#DIV/0!</v>
      </c>
      <c r="O64" s="238" t="str">
        <f>IFERROR(N64/$N$64,"-")</f>
        <v>-</v>
      </c>
      <c r="P64" s="265" t="s">
        <v>66</v>
      </c>
      <c r="Q64" s="266"/>
      <c r="R64" s="266"/>
      <c r="S64" s="266"/>
      <c r="T64" s="266"/>
      <c r="U64" s="266"/>
      <c r="V64" s="266"/>
      <c r="W64" s="266"/>
      <c r="X64" s="266"/>
      <c r="Y64" s="266"/>
      <c r="Z64" s="267"/>
      <c r="AA64" s="228" t="e">
        <f>IF('貸借対照表(BS)円単位'!AA64=0, "-",ROUND('貸借対照表(BS)円単位'!AA64 /設定!$J$3, 0))</f>
        <v>#DIV/0!</v>
      </c>
      <c r="AB64" s="237" t="str">
        <f>IFERROR(AA64/$AA$64, "-")</f>
        <v>-</v>
      </c>
    </row>
  </sheetData>
  <mergeCells count="9">
    <mergeCell ref="P63:Z63"/>
    <mergeCell ref="B64:M64"/>
    <mergeCell ref="P64:Z64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5" fitToHeight="0" orientation="portrait" useFirstPageNumber="1" r:id="rId1"/>
  <headerFooter alignWithMargins="0"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  <pageSetUpPr fitToPage="1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7" customWidth="1"/>
    <col min="2" max="10" width="2.875" style="107" customWidth="1"/>
    <col min="11" max="11" width="24.5" style="107" customWidth="1"/>
    <col min="12" max="13" width="10.375" style="107" customWidth="1"/>
    <col min="14" max="16384" width="12" style="107"/>
  </cols>
  <sheetData>
    <row r="1" spans="1:15" ht="18" hidden="1" customHeight="1"/>
    <row r="2" spans="1:15" ht="18" customHeight="1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5" ht="23.25" customHeight="1">
      <c r="A3" s="279" t="s">
        <v>178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108"/>
      <c r="O3" s="108"/>
    </row>
    <row r="4" spans="1:15" ht="14.1" customHeight="1">
      <c r="A4" s="280" t="str">
        <f>'行政コスト計算書(PL)円単位'!A4:M4</f>
        <v>自　令和 5年 4月 1日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108"/>
      <c r="O4" s="108"/>
    </row>
    <row r="5" spans="1:15" ht="14.1" customHeight="1">
      <c r="A5" s="281" t="str">
        <f>'行政コスト計算書(PL)円単位'!A5:M5</f>
        <v>至　令和 6年 3月31日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108"/>
      <c r="O5" s="108"/>
    </row>
    <row r="6" spans="1:15" ht="15.75" customHeight="1" thickBot="1">
      <c r="A6" s="109" t="str">
        <f>IF('貸借対照表(BS)円単位'!B5&lt;&gt;"",'貸借対照表(BS)円単位'!B5,"")</f>
        <v>連結</v>
      </c>
      <c r="B6" s="108"/>
      <c r="C6" s="108"/>
      <c r="D6" s="108"/>
      <c r="E6" s="108"/>
      <c r="F6" s="108"/>
      <c r="G6" s="108"/>
      <c r="H6" s="108"/>
      <c r="I6" s="108"/>
      <c r="J6" s="108"/>
      <c r="K6" s="110"/>
      <c r="L6" s="108"/>
      <c r="M6" s="110" t="s">
        <v>193</v>
      </c>
      <c r="N6" s="108"/>
      <c r="O6" s="108"/>
    </row>
    <row r="7" spans="1:15" ht="15.75" customHeight="1" thickBot="1">
      <c r="A7" s="282" t="s">
        <v>1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4" t="s">
        <v>2</v>
      </c>
      <c r="M7" s="285"/>
      <c r="N7" s="239" t="s">
        <v>196</v>
      </c>
      <c r="O7" s="108"/>
    </row>
    <row r="8" spans="1:15" ht="15.75" customHeight="1">
      <c r="A8" s="111"/>
      <c r="B8" s="112" t="s">
        <v>157</v>
      </c>
      <c r="C8" s="112"/>
      <c r="D8" s="113"/>
      <c r="E8" s="112"/>
      <c r="F8" s="112"/>
      <c r="G8" s="112"/>
      <c r="H8" s="112"/>
      <c r="L8" s="393" t="e">
        <f>IF('行政コスト計算書(PL)円単位'!L8:M8=0, "-",ROUND('行政コスト計算書(PL)円単位'!L8:M8 /設定!$J$3, 0))</f>
        <v>#DIV/0!</v>
      </c>
      <c r="M8" s="394"/>
      <c r="N8" s="240" t="str">
        <f>IFERROR(L8/$L$8, "-")</f>
        <v>-</v>
      </c>
    </row>
    <row r="9" spans="1:15" ht="15.75" customHeight="1">
      <c r="A9" s="111"/>
      <c r="B9" s="112"/>
      <c r="C9" s="112" t="s">
        <v>158</v>
      </c>
      <c r="D9" s="112"/>
      <c r="E9" s="112"/>
      <c r="F9" s="112"/>
      <c r="G9" s="112"/>
      <c r="H9" s="112"/>
      <c r="L9" s="393" t="e">
        <f>IF('行政コスト計算書(PL)円単位'!L9:M9=0, "-",ROUND('行政コスト計算書(PL)円単位'!L9:M9 /設定!$J$3, 0))</f>
        <v>#DIV/0!</v>
      </c>
      <c r="M9" s="394"/>
      <c r="N9" s="240" t="str">
        <f>IFERROR(L9/$L$8, "-")</f>
        <v>-</v>
      </c>
    </row>
    <row r="10" spans="1:15" ht="15.75" customHeight="1">
      <c r="A10" s="111"/>
      <c r="B10" s="112"/>
      <c r="C10" s="112"/>
      <c r="D10" s="112" t="s">
        <v>69</v>
      </c>
      <c r="E10" s="112"/>
      <c r="F10" s="112"/>
      <c r="G10" s="112"/>
      <c r="H10" s="112"/>
      <c r="L10" s="393" t="e">
        <f>IF('行政コスト計算書(PL)円単位'!L10:M10=0, "-",ROUND('行政コスト計算書(PL)円単位'!L10:M10 /設定!$J$3, 0))</f>
        <v>#DIV/0!</v>
      </c>
      <c r="M10" s="394"/>
      <c r="N10" s="240" t="str">
        <f>IFERROR(L10/$L$8, "-")</f>
        <v>-</v>
      </c>
    </row>
    <row r="11" spans="1:15" ht="15.75" customHeight="1">
      <c r="A11" s="111"/>
      <c r="B11" s="112"/>
      <c r="C11" s="112"/>
      <c r="D11" s="112"/>
      <c r="E11" s="112" t="s">
        <v>71</v>
      </c>
      <c r="F11" s="112"/>
      <c r="G11" s="112"/>
      <c r="H11" s="112"/>
      <c r="L11" s="393" t="e">
        <f>IF('行政コスト計算書(PL)円単位'!L11:M11=0, "-",ROUND('行政コスト計算書(PL)円単位'!L11:M11 /設定!$J$3, 0))</f>
        <v>#DIV/0!</v>
      </c>
      <c r="M11" s="394"/>
      <c r="N11" s="240" t="str">
        <f>IFERROR(L11/$L$8, "-")</f>
        <v>-</v>
      </c>
    </row>
    <row r="12" spans="1:15" ht="15.75" customHeight="1">
      <c r="A12" s="111"/>
      <c r="B12" s="112"/>
      <c r="C12" s="112"/>
      <c r="D12" s="112"/>
      <c r="E12" s="112" t="s">
        <v>72</v>
      </c>
      <c r="F12" s="112"/>
      <c r="G12" s="112"/>
      <c r="H12" s="112"/>
      <c r="L12" s="393" t="e">
        <f>IF('行政コスト計算書(PL)円単位'!L12:M12=0, "-",ROUND('行政コスト計算書(PL)円単位'!L12:M12 /設定!$J$3, 0))</f>
        <v>#DIV/0!</v>
      </c>
      <c r="M12" s="394"/>
      <c r="N12" s="240" t="str">
        <f t="shared" ref="N12:N19" si="0">IFERROR(L12/$L$8, "-")</f>
        <v>-</v>
      </c>
    </row>
    <row r="13" spans="1:15" ht="15.75" customHeight="1">
      <c r="A13" s="111"/>
      <c r="B13" s="112"/>
      <c r="C13" s="112"/>
      <c r="D13" s="112"/>
      <c r="E13" s="112" t="s">
        <v>73</v>
      </c>
      <c r="F13" s="112"/>
      <c r="G13" s="112"/>
      <c r="H13" s="112"/>
      <c r="L13" s="393" t="e">
        <f>IF('行政コスト計算書(PL)円単位'!L13:M13=0, "-",ROUND('行政コスト計算書(PL)円単位'!L13:M13 /設定!$J$3, 0))</f>
        <v>#DIV/0!</v>
      </c>
      <c r="M13" s="394"/>
      <c r="N13" s="240" t="str">
        <f t="shared" si="0"/>
        <v>-</v>
      </c>
    </row>
    <row r="14" spans="1:15" ht="15.75" customHeight="1">
      <c r="A14" s="111"/>
      <c r="B14" s="112"/>
      <c r="C14" s="112"/>
      <c r="D14" s="112"/>
      <c r="E14" s="112" t="s">
        <v>42</v>
      </c>
      <c r="F14" s="112"/>
      <c r="G14" s="112"/>
      <c r="H14" s="112"/>
      <c r="L14" s="393" t="e">
        <f>IF('行政コスト計算書(PL)円単位'!L14:M14=0, "-",ROUND('行政コスト計算書(PL)円単位'!L14:M14 /設定!$J$3, 0))</f>
        <v>#DIV/0!</v>
      </c>
      <c r="M14" s="394"/>
      <c r="N14" s="240" t="str">
        <f t="shared" si="0"/>
        <v>-</v>
      </c>
    </row>
    <row r="15" spans="1:15" ht="15.75" customHeight="1">
      <c r="A15" s="111"/>
      <c r="B15" s="112"/>
      <c r="C15" s="112"/>
      <c r="D15" s="112" t="s">
        <v>74</v>
      </c>
      <c r="E15" s="112"/>
      <c r="F15" s="112"/>
      <c r="G15" s="112"/>
      <c r="H15" s="112"/>
      <c r="L15" s="393" t="e">
        <f>IF('行政コスト計算書(PL)円単位'!L15:M15=0, "-",ROUND('行政コスト計算書(PL)円単位'!L15:M15 /設定!$J$3, 0))</f>
        <v>#DIV/0!</v>
      </c>
      <c r="M15" s="394"/>
      <c r="N15" s="240" t="str">
        <f t="shared" si="0"/>
        <v>-</v>
      </c>
    </row>
    <row r="16" spans="1:15" ht="15.75" customHeight="1">
      <c r="A16" s="111"/>
      <c r="B16" s="112"/>
      <c r="C16" s="112"/>
      <c r="D16" s="112"/>
      <c r="E16" s="112" t="s">
        <v>75</v>
      </c>
      <c r="F16" s="112"/>
      <c r="G16" s="112"/>
      <c r="H16" s="112"/>
      <c r="L16" s="393" t="e">
        <f>IF('行政コスト計算書(PL)円単位'!L16:M16=0, "-",ROUND('行政コスト計算書(PL)円単位'!L16:M16 /設定!$J$3, 0))</f>
        <v>#DIV/0!</v>
      </c>
      <c r="M16" s="394"/>
      <c r="N16" s="240" t="str">
        <f t="shared" si="0"/>
        <v>-</v>
      </c>
    </row>
    <row r="17" spans="1:18" ht="15.75" customHeight="1">
      <c r="A17" s="111"/>
      <c r="B17" s="112"/>
      <c r="C17" s="112"/>
      <c r="D17" s="112"/>
      <c r="E17" s="112" t="s">
        <v>76</v>
      </c>
      <c r="F17" s="112"/>
      <c r="G17" s="112"/>
      <c r="H17" s="112"/>
      <c r="L17" s="393" t="e">
        <f>IF('行政コスト計算書(PL)円単位'!L17:M17=0, "-",ROUND('行政コスト計算書(PL)円単位'!L17:M17 /設定!$J$3, 0))</f>
        <v>#DIV/0!</v>
      </c>
      <c r="M17" s="394"/>
      <c r="N17" s="240" t="str">
        <f t="shared" si="0"/>
        <v>-</v>
      </c>
    </row>
    <row r="18" spans="1:18" ht="15.75" customHeight="1">
      <c r="A18" s="111"/>
      <c r="B18" s="112"/>
      <c r="C18" s="112"/>
      <c r="D18" s="112"/>
      <c r="E18" s="112" t="s">
        <v>77</v>
      </c>
      <c r="F18" s="112"/>
      <c r="G18" s="112"/>
      <c r="H18" s="112"/>
      <c r="L18" s="393" t="e">
        <f>IF('行政コスト計算書(PL)円単位'!L18:M18=0, "-",ROUND('行政コスト計算書(PL)円単位'!L18:M18 /設定!$J$3, 0))</f>
        <v>#DIV/0!</v>
      </c>
      <c r="M18" s="394"/>
      <c r="N18" s="240" t="str">
        <f t="shared" si="0"/>
        <v>-</v>
      </c>
    </row>
    <row r="19" spans="1:18" ht="15.75" customHeight="1">
      <c r="A19" s="111"/>
      <c r="B19" s="112"/>
      <c r="C19" s="112"/>
      <c r="D19" s="112"/>
      <c r="E19" s="112" t="s">
        <v>42</v>
      </c>
      <c r="F19" s="112"/>
      <c r="G19" s="112"/>
      <c r="H19" s="112"/>
      <c r="L19" s="393" t="e">
        <f>IF('行政コスト計算書(PL)円単位'!L19:M19=0, "-",ROUND('行政コスト計算書(PL)円単位'!L19:M19 /設定!$J$3, 0))</f>
        <v>#DIV/0!</v>
      </c>
      <c r="M19" s="394"/>
      <c r="N19" s="240" t="str">
        <f t="shared" si="0"/>
        <v>-</v>
      </c>
    </row>
    <row r="20" spans="1:18" ht="15.75" customHeight="1">
      <c r="A20" s="111"/>
      <c r="B20" s="112"/>
      <c r="C20" s="112"/>
      <c r="D20" s="112" t="s">
        <v>160</v>
      </c>
      <c r="E20" s="112"/>
      <c r="F20" s="112"/>
      <c r="G20" s="112"/>
      <c r="H20" s="112"/>
      <c r="L20" s="393" t="e">
        <f>IF('行政コスト計算書(PL)円単位'!L20:M20=0, "-",ROUND('行政コスト計算書(PL)円単位'!L20:M20 /設定!$J$3, 0))</f>
        <v>#DIV/0!</v>
      </c>
      <c r="M20" s="394"/>
      <c r="N20" s="240" t="str">
        <f>IFERROR(L20/$L$8,"-")</f>
        <v>-</v>
      </c>
      <c r="O20" s="112"/>
      <c r="P20" s="112"/>
      <c r="Q20" s="112"/>
      <c r="R20" s="112"/>
    </row>
    <row r="21" spans="1:18" ht="15.75" customHeight="1">
      <c r="A21" s="111"/>
      <c r="B21" s="112"/>
      <c r="C21" s="112"/>
      <c r="D21" s="113"/>
      <c r="E21" s="113" t="s">
        <v>79</v>
      </c>
      <c r="F21" s="113"/>
      <c r="G21" s="112"/>
      <c r="H21" s="112"/>
      <c r="L21" s="393" t="e">
        <f>IF('行政コスト計算書(PL)円単位'!L21:M21=0, "-",ROUND('行政コスト計算書(PL)円単位'!L21:M21 /設定!$J$3, 0))</f>
        <v>#DIV/0!</v>
      </c>
      <c r="M21" s="394"/>
      <c r="N21" s="240" t="str">
        <f>IFERROR(L21/$L$8, "-")</f>
        <v>-</v>
      </c>
      <c r="O21" s="112"/>
      <c r="P21" s="112"/>
      <c r="Q21" s="112"/>
      <c r="R21" s="112"/>
    </row>
    <row r="22" spans="1:18" ht="15.75" customHeight="1">
      <c r="A22" s="111"/>
      <c r="B22" s="112"/>
      <c r="C22" s="112"/>
      <c r="D22" s="113"/>
      <c r="E22" s="112" t="s">
        <v>80</v>
      </c>
      <c r="F22" s="112"/>
      <c r="G22" s="112"/>
      <c r="H22" s="112"/>
      <c r="L22" s="393" t="e">
        <f>IF('行政コスト計算書(PL)円単位'!L22:M22=0, "-",ROUND('行政コスト計算書(PL)円単位'!L22:M22 /設定!$J$3, 0))</f>
        <v>#DIV/0!</v>
      </c>
      <c r="M22" s="394"/>
      <c r="N22" s="240" t="str">
        <f>IFERROR(L22/$L$8, "-")</f>
        <v>-</v>
      </c>
      <c r="O22" s="112"/>
      <c r="P22" s="112"/>
      <c r="Q22" s="112"/>
      <c r="R22" s="112"/>
    </row>
    <row r="23" spans="1:18" ht="15.75" customHeight="1">
      <c r="A23" s="111"/>
      <c r="B23" s="112"/>
      <c r="C23" s="112"/>
      <c r="D23" s="113"/>
      <c r="E23" s="112" t="s">
        <v>15</v>
      </c>
      <c r="F23" s="112"/>
      <c r="G23" s="112"/>
      <c r="H23" s="112"/>
      <c r="L23" s="393" t="e">
        <f>IF('行政コスト計算書(PL)円単位'!L23:M23=0, "-",ROUND('行政コスト計算書(PL)円単位'!L23:M23 /設定!$J$3, 0))</f>
        <v>#DIV/0!</v>
      </c>
      <c r="M23" s="394"/>
      <c r="N23" s="240" t="str">
        <f>IFERROR(L23/$L$8, "-")</f>
        <v>-</v>
      </c>
      <c r="O23" s="112"/>
      <c r="P23" s="112"/>
      <c r="Q23" s="112"/>
      <c r="R23" s="112"/>
    </row>
    <row r="24" spans="1:18" ht="15.75" customHeight="1">
      <c r="A24" s="111"/>
      <c r="B24" s="112"/>
      <c r="C24" s="114" t="s">
        <v>81</v>
      </c>
      <c r="D24" s="114"/>
      <c r="E24" s="112"/>
      <c r="F24" s="112"/>
      <c r="G24" s="112"/>
      <c r="H24" s="112"/>
      <c r="L24" s="393" t="e">
        <f>IF('行政コスト計算書(PL)円単位'!L24:M24=0, "-",ROUND('行政コスト計算書(PL)円単位'!L24:M24 /設定!$J$3, 0))</f>
        <v>#DIV/0!</v>
      </c>
      <c r="M24" s="394"/>
      <c r="N24" s="240" t="str">
        <f>IFERROR(L24/$L$8, "-")</f>
        <v>-</v>
      </c>
      <c r="O24" s="112"/>
      <c r="P24" s="112"/>
      <c r="Q24" s="112"/>
      <c r="R24" s="112"/>
    </row>
    <row r="25" spans="1:18" ht="15.75" customHeight="1">
      <c r="A25" s="111"/>
      <c r="B25" s="112"/>
      <c r="C25" s="112"/>
      <c r="D25" s="112" t="s">
        <v>82</v>
      </c>
      <c r="E25" s="112"/>
      <c r="F25" s="112"/>
      <c r="G25" s="112"/>
      <c r="H25" s="112"/>
      <c r="L25" s="393" t="e">
        <f>IF('行政コスト計算書(PL)円単位'!L25:M25=0, "-",ROUND('行政コスト計算書(PL)円単位'!L25:M25 /設定!$J$3, 0))</f>
        <v>#DIV/0!</v>
      </c>
      <c r="M25" s="394"/>
      <c r="N25" s="240" t="str">
        <f>IFERROR(L25/$L$8, "-")</f>
        <v>-</v>
      </c>
      <c r="O25" s="112"/>
      <c r="P25" s="112"/>
      <c r="Q25" s="112"/>
      <c r="R25" s="112"/>
    </row>
    <row r="26" spans="1:18" ht="15.75" customHeight="1">
      <c r="A26" s="111"/>
      <c r="B26" s="112"/>
      <c r="C26" s="112"/>
      <c r="D26" s="112" t="s">
        <v>83</v>
      </c>
      <c r="E26" s="112"/>
      <c r="F26" s="112"/>
      <c r="G26" s="112"/>
      <c r="H26" s="112"/>
      <c r="L26" s="393" t="e">
        <f>IF('行政コスト計算書(PL)円単位'!L26:M26=0, "-",ROUND('行政コスト計算書(PL)円単位'!L26:M26 /設定!$J$3, 0))</f>
        <v>#DIV/0!</v>
      </c>
      <c r="M26" s="394"/>
      <c r="N26" s="240" t="str">
        <f t="shared" ref="N26:N28" si="1">IFERROR(L26/$L$8, "-")</f>
        <v>-</v>
      </c>
    </row>
    <row r="27" spans="1:18" ht="15.75" customHeight="1">
      <c r="A27" s="111"/>
      <c r="B27" s="112"/>
      <c r="C27" s="112"/>
      <c r="D27" s="112" t="s">
        <v>84</v>
      </c>
      <c r="E27" s="112"/>
      <c r="F27" s="112"/>
      <c r="G27" s="112"/>
      <c r="H27" s="112"/>
      <c r="L27" s="393" t="str">
        <f>IF('行政コスト計算書(PL)円単位'!L27:M27=0, "-",ROUND('行政コスト計算書(PL)円単位'!L27:M27 /設定!$J$3, 0))</f>
        <v>-</v>
      </c>
      <c r="M27" s="394"/>
      <c r="N27" s="240" t="str">
        <f t="shared" si="1"/>
        <v>-</v>
      </c>
    </row>
    <row r="28" spans="1:18" ht="15.75" customHeight="1">
      <c r="A28" s="111"/>
      <c r="B28" s="112"/>
      <c r="C28" s="112"/>
      <c r="D28" s="112" t="s">
        <v>200</v>
      </c>
      <c r="E28" s="112"/>
      <c r="F28" s="112"/>
      <c r="G28" s="112"/>
      <c r="H28" s="112"/>
      <c r="L28" s="393" t="e">
        <f>IF('行政コスト計算書(PL)円単位'!L28:M28=0, "-",ROUND('行政コスト計算書(PL)円単位'!L28:M28 /設定!$J$3, 0))</f>
        <v>#DIV/0!</v>
      </c>
      <c r="M28" s="394"/>
      <c r="N28" s="240" t="str">
        <f t="shared" si="1"/>
        <v>-</v>
      </c>
    </row>
    <row r="29" spans="1:18" ht="15.75" customHeight="1">
      <c r="A29" s="111"/>
      <c r="B29" s="115" t="s">
        <v>86</v>
      </c>
      <c r="C29" s="115"/>
      <c r="D29" s="112"/>
      <c r="E29" s="112"/>
      <c r="F29" s="112"/>
      <c r="G29" s="112"/>
      <c r="H29" s="112"/>
      <c r="L29" s="393" t="e">
        <f>IF('行政コスト計算書(PL)円単位'!L29:M29=0, "-",ROUND('行政コスト計算書(PL)円単位'!L29:M29 /設定!$J$3, 0))</f>
        <v>#DIV/0!</v>
      </c>
      <c r="M29" s="394"/>
      <c r="N29" s="240" t="str">
        <f>IFERROR(L29/$L$29,"-")</f>
        <v>-</v>
      </c>
    </row>
    <row r="30" spans="1:18" ht="15.75" customHeight="1">
      <c r="A30" s="111"/>
      <c r="B30" s="112"/>
      <c r="C30" s="112" t="s">
        <v>87</v>
      </c>
      <c r="D30" s="115"/>
      <c r="E30" s="112"/>
      <c r="F30" s="112"/>
      <c r="G30" s="112"/>
      <c r="H30" s="112"/>
      <c r="I30" s="116"/>
      <c r="J30" s="116"/>
      <c r="K30" s="116"/>
      <c r="L30" s="393" t="e">
        <f>IF('行政コスト計算書(PL)円単位'!L30:M30=0, "-",ROUND('行政コスト計算書(PL)円単位'!L30:M30 /設定!$J$3, 0))</f>
        <v>#DIV/0!</v>
      </c>
      <c r="M30" s="394"/>
      <c r="N30" s="240" t="str">
        <f>IFERROR(L30/$L$29, "-")</f>
        <v>-</v>
      </c>
    </row>
    <row r="31" spans="1:18" ht="15.75" customHeight="1">
      <c r="A31" s="111"/>
      <c r="B31" s="112"/>
      <c r="C31" s="112" t="s">
        <v>42</v>
      </c>
      <c r="D31" s="112"/>
      <c r="E31" s="113"/>
      <c r="F31" s="112"/>
      <c r="G31" s="112"/>
      <c r="H31" s="112"/>
      <c r="I31" s="116"/>
      <c r="J31" s="116"/>
      <c r="K31" s="116"/>
      <c r="L31" s="393" t="e">
        <f>IF('行政コスト計算書(PL)円単位'!L31:M31=0, "-",ROUND('行政コスト計算書(PL)円単位'!L31:M31 /設定!$J$3, 0))</f>
        <v>#DIV/0!</v>
      </c>
      <c r="M31" s="394"/>
      <c r="N31" s="240" t="str">
        <f>IFERROR(L31/$L$29, "-")</f>
        <v>-</v>
      </c>
    </row>
    <row r="32" spans="1:18" ht="15.75" customHeight="1">
      <c r="A32" s="117" t="s">
        <v>88</v>
      </c>
      <c r="B32" s="118"/>
      <c r="C32" s="118"/>
      <c r="D32" s="118"/>
      <c r="E32" s="118"/>
      <c r="F32" s="118"/>
      <c r="G32" s="118"/>
      <c r="H32" s="118"/>
      <c r="I32" s="129"/>
      <c r="J32" s="129"/>
      <c r="K32" s="129"/>
      <c r="L32" s="395" t="e">
        <f>IF('行政コスト計算書(PL)円単位'!L32:M32=0, "-",ROUND('行政コスト計算書(PL)円単位'!L32:M32 /設定!$J$3, 0))</f>
        <v>#DIV/0!</v>
      </c>
      <c r="M32" s="396"/>
      <c r="N32" s="241" t="s">
        <v>201</v>
      </c>
    </row>
    <row r="33" spans="1:14" ht="15.75" customHeight="1">
      <c r="A33" s="111"/>
      <c r="B33" s="112" t="s">
        <v>89</v>
      </c>
      <c r="C33" s="112"/>
      <c r="D33" s="113"/>
      <c r="E33" s="112"/>
      <c r="F33" s="112"/>
      <c r="G33" s="112"/>
      <c r="H33" s="112"/>
      <c r="L33" s="393" t="e">
        <f>IF('行政コスト計算書(PL)円単位'!L33:M33=0, "-",ROUND('行政コスト計算書(PL)円単位'!L33:M33 /設定!$J$3, 0))</f>
        <v>#DIV/0!</v>
      </c>
      <c r="M33" s="394"/>
      <c r="N33" s="240" t="str">
        <f t="shared" ref="N33:N38" si="2">IFERROR(L33/$L$33, "-")</f>
        <v>-</v>
      </c>
    </row>
    <row r="34" spans="1:14" ht="15.75" customHeight="1">
      <c r="A34" s="111"/>
      <c r="B34" s="112"/>
      <c r="C34" s="113" t="s">
        <v>90</v>
      </c>
      <c r="D34" s="113"/>
      <c r="E34" s="112"/>
      <c r="F34" s="112"/>
      <c r="G34" s="112"/>
      <c r="H34" s="112"/>
      <c r="L34" s="393" t="str">
        <f>IF('行政コスト計算書(PL)円単位'!L34:M34=0, "-",ROUND('行政コスト計算書(PL)円単位'!L34:M34 /設定!$J$3, 0))</f>
        <v>-</v>
      </c>
      <c r="M34" s="394"/>
      <c r="N34" s="240" t="str">
        <f t="shared" si="2"/>
        <v>-</v>
      </c>
    </row>
    <row r="35" spans="1:14" ht="15.75" customHeight="1">
      <c r="A35" s="111"/>
      <c r="B35" s="112"/>
      <c r="C35" s="114" t="s">
        <v>91</v>
      </c>
      <c r="D35" s="114"/>
      <c r="E35" s="112"/>
      <c r="F35" s="112"/>
      <c r="G35" s="112"/>
      <c r="H35" s="112"/>
      <c r="L35" s="393" t="e">
        <f>IF('行政コスト計算書(PL)円単位'!L35:M35=0, "-",ROUND('行政コスト計算書(PL)円単位'!L35:M35 /設定!$J$3, 0))</f>
        <v>#DIV/0!</v>
      </c>
      <c r="M35" s="394"/>
      <c r="N35" s="240" t="str">
        <f t="shared" si="2"/>
        <v>-</v>
      </c>
    </row>
    <row r="36" spans="1:14" ht="15.75" customHeight="1">
      <c r="A36" s="111"/>
      <c r="B36" s="112"/>
      <c r="C36" s="113" t="s">
        <v>92</v>
      </c>
      <c r="D36" s="113"/>
      <c r="E36" s="112"/>
      <c r="F36" s="113"/>
      <c r="G36" s="112"/>
      <c r="H36" s="112"/>
      <c r="L36" s="393" t="str">
        <f>IF('行政コスト計算書(PL)円単位'!L36:M36=0, "-",ROUND('行政コスト計算書(PL)円単位'!L36:M36 /設定!$J$3, 0))</f>
        <v>-</v>
      </c>
      <c r="M36" s="394"/>
      <c r="N36" s="240" t="str">
        <f t="shared" si="2"/>
        <v>-</v>
      </c>
    </row>
    <row r="37" spans="1:14" ht="15.75" customHeight="1">
      <c r="A37" s="111"/>
      <c r="B37" s="112"/>
      <c r="C37" s="112" t="s">
        <v>93</v>
      </c>
      <c r="D37" s="112"/>
      <c r="E37" s="112"/>
      <c r="F37" s="112"/>
      <c r="G37" s="112"/>
      <c r="H37" s="112"/>
      <c r="L37" s="393" t="str">
        <f>IF('行政コスト計算書(PL)円単位'!L37:M37=0, "-",ROUND('行政コスト計算書(PL)円単位'!L37:M37 /設定!$J$3, 0))</f>
        <v>-</v>
      </c>
      <c r="M37" s="394"/>
      <c r="N37" s="240" t="str">
        <f t="shared" si="2"/>
        <v>-</v>
      </c>
    </row>
    <row r="38" spans="1:14" ht="15.75" customHeight="1">
      <c r="A38" s="111"/>
      <c r="B38" s="112"/>
      <c r="C38" s="112" t="s">
        <v>42</v>
      </c>
      <c r="D38" s="112"/>
      <c r="E38" s="112"/>
      <c r="F38" s="112"/>
      <c r="G38" s="112"/>
      <c r="H38" s="112"/>
      <c r="L38" s="393" t="str">
        <f>IF('行政コスト計算書(PL)円単位'!L38:M38=0, "-",ROUND('行政コスト計算書(PL)円単位'!L38:M38 /設定!$J$3, 0))</f>
        <v>-</v>
      </c>
      <c r="M38" s="394"/>
      <c r="N38" s="240" t="str">
        <f t="shared" si="2"/>
        <v>-</v>
      </c>
    </row>
    <row r="39" spans="1:14" ht="15.75" customHeight="1">
      <c r="A39" s="111"/>
      <c r="B39" s="112" t="s">
        <v>162</v>
      </c>
      <c r="C39" s="112"/>
      <c r="D39" s="112"/>
      <c r="E39" s="112"/>
      <c r="F39" s="112"/>
      <c r="G39" s="112"/>
      <c r="H39" s="112"/>
      <c r="I39" s="116"/>
      <c r="J39" s="116"/>
      <c r="K39" s="116"/>
      <c r="L39" s="393" t="e">
        <f>IF('行政コスト計算書(PL)円単位'!L39:M39=0, "-",ROUND('行政コスト計算書(PL)円単位'!L39:M39 /設定!$J$3, 0))</f>
        <v>#DIV/0!</v>
      </c>
      <c r="M39" s="394"/>
      <c r="N39" s="240" t="str">
        <f>IFERROR(L39/$L$39, "-")</f>
        <v>-</v>
      </c>
    </row>
    <row r="40" spans="1:14" ht="15.75" customHeight="1">
      <c r="A40" s="111"/>
      <c r="B40" s="112"/>
      <c r="C40" s="112" t="s">
        <v>95</v>
      </c>
      <c r="D40" s="112"/>
      <c r="E40" s="112"/>
      <c r="F40" s="112"/>
      <c r="G40" s="112"/>
      <c r="H40" s="112"/>
      <c r="I40" s="116"/>
      <c r="J40" s="116"/>
      <c r="K40" s="116"/>
      <c r="L40" s="393" t="e">
        <f>IF('行政コスト計算書(PL)円単位'!L40:M40=0, "-",ROUND('行政コスト計算書(PL)円単位'!L40:M40 /設定!$J$3, 0))</f>
        <v>#DIV/0!</v>
      </c>
      <c r="M40" s="394"/>
      <c r="N40" s="240" t="str">
        <f>IFERROR(L40/$L$39, "-")</f>
        <v>-</v>
      </c>
    </row>
    <row r="41" spans="1:14" ht="15.75" customHeight="1" thickBot="1">
      <c r="A41" s="111"/>
      <c r="B41" s="112"/>
      <c r="C41" s="112" t="s">
        <v>15</v>
      </c>
      <c r="D41" s="112"/>
      <c r="E41" s="112"/>
      <c r="F41" s="112"/>
      <c r="G41" s="112"/>
      <c r="H41" s="112"/>
      <c r="I41" s="116"/>
      <c r="J41" s="116"/>
      <c r="K41" s="116"/>
      <c r="L41" s="397" t="e">
        <f>IF('行政コスト計算書(PL)円単位'!L41:M41=0, "-",ROUND('行政コスト計算書(PL)円単位'!L41:M41 /設定!$J$3, 0))</f>
        <v>#DIV/0!</v>
      </c>
      <c r="M41" s="398"/>
      <c r="N41" s="242" t="str">
        <f>IFERROR(L41/$L$39,"-")</f>
        <v>-</v>
      </c>
    </row>
    <row r="42" spans="1:14" ht="15.75" customHeight="1" thickBot="1">
      <c r="A42" s="119" t="s">
        <v>163</v>
      </c>
      <c r="B42" s="120"/>
      <c r="C42" s="120"/>
      <c r="D42" s="120"/>
      <c r="E42" s="120"/>
      <c r="F42" s="120"/>
      <c r="G42" s="120"/>
      <c r="H42" s="120"/>
      <c r="I42" s="121"/>
      <c r="J42" s="121"/>
      <c r="K42" s="121"/>
      <c r="L42" s="399" t="e">
        <f>IF('行政コスト計算書(PL)円単位'!L42:M42=0, "-",ROUND('行政コスト計算書(PL)円単位'!L42:M42 /設定!$J$3, 0))</f>
        <v>#DIV/0!</v>
      </c>
      <c r="M42" s="400"/>
      <c r="N42" s="242" t="s">
        <v>201</v>
      </c>
    </row>
    <row r="43" spans="1:14" ht="15.6" customHeight="1">
      <c r="A43" s="112"/>
      <c r="B43" s="112"/>
      <c r="C43" s="122"/>
      <c r="D43" s="122"/>
      <c r="E43" s="122"/>
      <c r="F43" s="122"/>
      <c r="G43" s="122"/>
      <c r="H43" s="122"/>
      <c r="I43" s="116"/>
      <c r="J43" s="116"/>
      <c r="K43" s="116"/>
    </row>
    <row r="44" spans="1:14" ht="15.6" customHeight="1">
      <c r="A44" s="112"/>
      <c r="B44" s="112"/>
      <c r="C44" s="112"/>
      <c r="D44" s="122"/>
      <c r="E44" s="122"/>
      <c r="F44" s="122"/>
      <c r="G44" s="122"/>
      <c r="H44" s="122"/>
      <c r="I44" s="116"/>
      <c r="J44" s="116"/>
      <c r="K44" s="116"/>
    </row>
    <row r="45" spans="1:14" ht="15.6" customHeight="1"/>
    <row r="46" spans="1:14" ht="3.75" customHeight="1"/>
    <row r="47" spans="1:14" ht="15.6" customHeight="1"/>
    <row r="48" spans="1:14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3" customFormat="1" ht="12.9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ht="18" customHeight="1">
      <c r="L64" s="123"/>
      <c r="M64" s="123"/>
      <c r="N64" s="123"/>
      <c r="O64" s="123"/>
    </row>
    <row r="65" ht="27" customHeight="1"/>
    <row r="86" spans="1:11" ht="18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</row>
    <row r="87" spans="1:11" ht="18" customHeight="1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</row>
    <row r="97" spans="1:15" s="113" customFormat="1" ht="18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</row>
    <row r="98" spans="1:15" s="123" customFormat="1" ht="12.9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13"/>
      <c r="M98" s="113"/>
      <c r="N98" s="113"/>
      <c r="O98" s="113"/>
    </row>
    <row r="99" spans="1:15" ht="18" customHeight="1">
      <c r="L99" s="123"/>
      <c r="M99" s="123"/>
      <c r="N99" s="123"/>
      <c r="O99" s="123"/>
    </row>
    <row r="100" spans="1:15" ht="27" customHeight="1"/>
    <row r="128" spans="1:11" ht="18" customHeigh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</row>
    <row r="129" spans="1:15" ht="18" customHeight="1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</row>
    <row r="139" spans="1:15" s="113" customFormat="1" ht="18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</row>
    <row r="140" spans="1:15" s="123" customFormat="1" ht="12.9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13"/>
      <c r="M140" s="113"/>
      <c r="N140" s="113"/>
      <c r="O140" s="113"/>
    </row>
    <row r="141" spans="1:15" ht="18" customHeight="1">
      <c r="L141" s="123"/>
      <c r="M141" s="123"/>
      <c r="N141" s="123"/>
      <c r="O141" s="123"/>
    </row>
    <row r="142" spans="1:15" ht="27" customHeight="1"/>
    <row r="143" spans="1:15" ht="14.4" customHeight="1"/>
    <row r="144" spans="1:15" ht="14.4" customHeight="1"/>
    <row r="145" s="107" customFormat="1" ht="14.4" customHeight="1"/>
    <row r="146" s="107" customFormat="1" ht="14.4" customHeight="1"/>
    <row r="147" s="107" customFormat="1" ht="14.4" customHeight="1"/>
    <row r="148" s="107" customFormat="1" ht="14.4" customHeight="1"/>
    <row r="149" s="107" customFormat="1" ht="14.4" customHeight="1"/>
    <row r="150" s="107" customFormat="1" ht="14.4" customHeight="1"/>
    <row r="151" s="107" customFormat="1" ht="14.4" customHeight="1"/>
    <row r="152" s="107" customFormat="1" ht="14.4" customHeight="1"/>
    <row r="153" s="107" customFormat="1" ht="14.4" customHeight="1"/>
    <row r="154" s="107" customFormat="1" ht="14.4" customHeight="1"/>
    <row r="155" s="107" customFormat="1" ht="14.4" customHeight="1"/>
    <row r="156" s="107" customFormat="1" ht="14.4" customHeight="1"/>
    <row r="157" s="107" customFormat="1" ht="14.4" customHeight="1"/>
    <row r="158" s="107" customFormat="1" ht="14.4" customHeight="1"/>
    <row r="159" s="107" customFormat="1" ht="14.4" customHeight="1"/>
    <row r="160" s="107" customFormat="1" ht="14.4" customHeight="1"/>
    <row r="161" s="107" customFormat="1" ht="14.4" customHeight="1"/>
    <row r="162" s="107" customFormat="1" ht="14.4" customHeight="1"/>
    <row r="163" s="107" customFormat="1" ht="14.4" customHeight="1"/>
    <row r="164" s="107" customFormat="1" ht="14.4" customHeight="1"/>
    <row r="165" s="107" customFormat="1" ht="14.4" customHeight="1"/>
    <row r="166" s="107" customFormat="1" ht="14.4" customHeight="1"/>
    <row r="167" s="107" customFormat="1" ht="14.4" customHeight="1"/>
    <row r="168" s="107" customFormat="1" ht="14.4" customHeight="1"/>
    <row r="169" s="107" customFormat="1" ht="14.4" customHeight="1"/>
    <row r="170" s="107" customFormat="1" ht="14.4" customHeight="1"/>
    <row r="171" s="107" customFormat="1" ht="14.4" customHeight="1"/>
    <row r="172" s="107" customFormat="1" ht="14.4" customHeight="1"/>
    <row r="173" s="107" customFormat="1" ht="14.4" customHeight="1"/>
    <row r="174" s="107" customFormat="1" ht="14.4" customHeight="1"/>
    <row r="175" s="107" customFormat="1" ht="14.4" customHeight="1"/>
    <row r="176" s="107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</row>
    <row r="183" spans="1:11" ht="14.4" customHeight="1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3" customFormat="1" ht="14.4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  <row r="194" spans="1:15" s="123" customFormat="1" ht="12.9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13"/>
      <c r="M194" s="113"/>
      <c r="N194" s="113"/>
      <c r="O194" s="113"/>
    </row>
    <row r="195" spans="1:15" ht="18" customHeight="1">
      <c r="L195" s="123"/>
      <c r="M195" s="123"/>
      <c r="N195" s="123"/>
      <c r="O195" s="123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7" customFormat="1" ht="13.5" customHeight="1"/>
    <row r="210" s="107" customFormat="1" ht="13.5" customHeight="1"/>
    <row r="211" s="107" customFormat="1" ht="13.5" customHeight="1"/>
    <row r="212" s="107" customFormat="1" ht="13.5" customHeight="1"/>
    <row r="213" s="107" customFormat="1" ht="13.5" customHeight="1"/>
    <row r="214" s="107" customFormat="1" ht="13.5" customHeight="1"/>
    <row r="215" s="107" customFormat="1" ht="13.5" customHeight="1"/>
    <row r="216" s="107" customFormat="1" ht="13.5" customHeight="1"/>
    <row r="217" s="107" customFormat="1" ht="13.5" customHeight="1"/>
    <row r="218" s="107" customFormat="1" ht="13.5" customHeight="1"/>
    <row r="219" s="107" customFormat="1" ht="13.5" customHeight="1"/>
    <row r="220" s="107" customFormat="1" ht="13.5" customHeight="1"/>
    <row r="221" s="107" customFormat="1" ht="13.5" customHeight="1"/>
    <row r="222" s="107" customFormat="1" ht="13.5" customHeight="1"/>
    <row r="223" s="107" customFormat="1" ht="13.5" customHeight="1"/>
    <row r="224" s="107" customFormat="1" ht="13.5" customHeight="1"/>
    <row r="225" s="107" customFormat="1" ht="13.5" customHeight="1"/>
    <row r="226" s="107" customFormat="1" ht="13.5" customHeight="1"/>
    <row r="227" s="107" customFormat="1" ht="13.5" customHeight="1"/>
    <row r="228" s="107" customFormat="1" ht="13.5" customHeight="1"/>
    <row r="229" s="107" customFormat="1" ht="13.5" customHeight="1"/>
    <row r="230" s="107" customFormat="1" ht="13.5" customHeight="1"/>
    <row r="231" s="107" customFormat="1" ht="13.5" customHeight="1"/>
    <row r="232" s="107" customFormat="1" ht="13.5" customHeight="1"/>
    <row r="233" s="107" customFormat="1" ht="13.5" customHeight="1"/>
    <row r="234" s="107" customFormat="1" ht="13.5" customHeight="1"/>
    <row r="235" s="107" customFormat="1" ht="13.5" customHeight="1"/>
    <row r="236" s="107" customFormat="1" ht="13.5" customHeight="1"/>
    <row r="237" s="107" customFormat="1" ht="13.5" customHeight="1"/>
    <row r="238" s="107" customFormat="1" ht="13.5" customHeight="1"/>
    <row r="239" s="107" customFormat="1" ht="13.5" customHeight="1"/>
    <row r="240" s="107" customFormat="1" ht="13.5" customHeight="1"/>
    <row r="241" spans="1:15" ht="13.5" customHeight="1"/>
    <row r="242" spans="1:15" ht="13.5" customHeight="1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</row>
    <row r="243" spans="1:15" ht="13.5" customHeight="1"/>
    <row r="244" spans="1:15" ht="13.5" customHeight="1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13"/>
    </row>
    <row r="245" spans="1:15" ht="13.5" customHeight="1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13"/>
    </row>
    <row r="246" spans="1:15" ht="13.5" customHeight="1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13"/>
    </row>
    <row r="247" spans="1:15" ht="13.5" customHeight="1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13"/>
    </row>
    <row r="248" spans="1:15" ht="13.5" customHeight="1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13"/>
    </row>
    <row r="249" spans="1:15" ht="13.5" customHeight="1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13"/>
    </row>
    <row r="250" spans="1:15" ht="13.5" customHeight="1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</row>
    <row r="251" spans="1:15" ht="13.5" customHeight="1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</row>
    <row r="252" spans="1:15" ht="13.5" customHeight="1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13"/>
    </row>
    <row r="253" spans="1:15" s="124" customFormat="1" ht="13.5" customHeight="1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13"/>
      <c r="L253" s="107"/>
      <c r="M253" s="107"/>
      <c r="N253" s="107"/>
      <c r="O253" s="107"/>
    </row>
    <row r="254" spans="1:15" ht="15" customHeight="1">
      <c r="A254" s="113"/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24"/>
      <c r="M254" s="124"/>
      <c r="N254" s="124"/>
      <c r="O254" s="124"/>
    </row>
    <row r="255" spans="1:15" s="113" customFormat="1" ht="18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</row>
    <row r="256" spans="1:15" s="113" customFormat="1" ht="18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</row>
    <row r="257" spans="1:15" s="113" customFormat="1" ht="18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</row>
    <row r="258" spans="1:15" s="113" customFormat="1" ht="18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</row>
    <row r="259" spans="1:15" s="113" customFormat="1" ht="18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</row>
    <row r="260" spans="1:15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</row>
    <row r="261" spans="1:15" ht="18" customHeight="1">
      <c r="L261" s="113"/>
      <c r="M261" s="113"/>
      <c r="N261" s="113"/>
      <c r="O261" s="113"/>
    </row>
    <row r="263" spans="1:15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</row>
    <row r="264" spans="1:15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</row>
    <row r="265" spans="1:15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</row>
    <row r="266" spans="1:15" ht="18" customHeight="1">
      <c r="L266" s="113"/>
      <c r="M266" s="113"/>
      <c r="N266" s="113"/>
      <c r="O266" s="113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8:M38"/>
    <mergeCell ref="L39:M39"/>
    <mergeCell ref="L40:M40"/>
    <mergeCell ref="L41:M41"/>
    <mergeCell ref="L42:M4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  <rowBreaks count="2" manualBreakCount="2">
    <brk id="138" max="16383" man="1"/>
    <brk id="19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F0"/>
    <pageSetUpPr fitToPage="1"/>
  </sheetPr>
  <dimension ref="A1:Q298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7" customWidth="1"/>
    <col min="2" max="2" width="2.125" style="107" customWidth="1"/>
    <col min="3" max="8" width="2.625" style="107" customWidth="1"/>
    <col min="9" max="9" width="14" style="107" customWidth="1"/>
    <col min="10" max="11" width="11" style="107" customWidth="1"/>
    <col min="12" max="14" width="21.375" style="107" customWidth="1"/>
    <col min="15" max="16384" width="12" style="107"/>
  </cols>
  <sheetData>
    <row r="1" spans="1:15" ht="18" hidden="1" customHeight="1"/>
    <row r="2" spans="1:15" ht="18" customHeight="1"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5" ht="18.75" customHeight="1">
      <c r="A3" s="108"/>
      <c r="B3" s="279" t="s">
        <v>179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5" ht="14.4" customHeight="1">
      <c r="A4" s="126"/>
      <c r="B4" s="281" t="str">
        <f>'純資産変動計算書(NW)円単位'!B4:N4</f>
        <v>自　令和 5年 4月 1日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5" ht="14.4" customHeight="1">
      <c r="A5" s="126"/>
      <c r="B5" s="281" t="str">
        <f>'純資産変動計算書(NW)円単位'!B5:N5</f>
        <v>至　令和 6年 3月31日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1:15" ht="15.75" customHeight="1" thickBot="1">
      <c r="A6" s="126"/>
      <c r="B6" s="109" t="str">
        <f>IF('貸借対照表(BS)円単位'!B5&lt;&gt;"",'貸借対照表(BS)円単位'!B5,"")</f>
        <v>連結</v>
      </c>
      <c r="C6" s="108"/>
      <c r="D6" s="108"/>
      <c r="E6" s="108"/>
      <c r="F6" s="108"/>
      <c r="G6" s="108"/>
      <c r="H6" s="108"/>
      <c r="I6" s="110"/>
      <c r="J6" s="108"/>
      <c r="K6" s="127"/>
      <c r="L6" s="108"/>
      <c r="M6" s="110"/>
      <c r="N6" s="110" t="s">
        <v>193</v>
      </c>
    </row>
    <row r="7" spans="1:15" ht="12.75" customHeight="1">
      <c r="B7" s="295" t="s">
        <v>1</v>
      </c>
      <c r="C7" s="296"/>
      <c r="D7" s="296"/>
      <c r="E7" s="296"/>
      <c r="F7" s="296"/>
      <c r="G7" s="296"/>
      <c r="H7" s="296"/>
      <c r="I7" s="297"/>
      <c r="J7" s="301" t="s">
        <v>165</v>
      </c>
      <c r="K7" s="296"/>
      <c r="L7" s="130"/>
      <c r="M7" s="130"/>
      <c r="N7" s="188"/>
      <c r="O7" s="451" t="s">
        <v>195</v>
      </c>
    </row>
    <row r="8" spans="1:15" ht="29.25" customHeight="1" thickBot="1">
      <c r="B8" s="298"/>
      <c r="C8" s="299"/>
      <c r="D8" s="299"/>
      <c r="E8" s="299"/>
      <c r="F8" s="299"/>
      <c r="G8" s="299"/>
      <c r="H8" s="299"/>
      <c r="I8" s="300"/>
      <c r="J8" s="302"/>
      <c r="K8" s="299"/>
      <c r="L8" s="131" t="s">
        <v>166</v>
      </c>
      <c r="M8" s="183" t="s">
        <v>167</v>
      </c>
      <c r="N8" s="187" t="s">
        <v>188</v>
      </c>
      <c r="O8" s="452"/>
    </row>
    <row r="9" spans="1:15" ht="15.9" customHeight="1">
      <c r="A9" s="123"/>
      <c r="B9" s="132" t="s">
        <v>111</v>
      </c>
      <c r="C9" s="133"/>
      <c r="D9" s="134"/>
      <c r="E9" s="134"/>
      <c r="F9" s="134"/>
      <c r="G9" s="134"/>
      <c r="H9" s="134"/>
      <c r="I9" s="135"/>
      <c r="J9" s="402" t="e">
        <f>IF('純資産変動計算書(NW)円単位'!J9:K9=0, "-",ROUND('純資産変動計算書(NW)円単位'!J9:K9 /設定!$J$3, 0))</f>
        <v>#DIV/0!</v>
      </c>
      <c r="K9" s="403"/>
      <c r="L9" s="199" t="e">
        <f>IF('純資産変動計算書(NW)円単位'!L9=0, "-",ROUND('純資産変動計算書(NW)円単位'!L9 /設定!$J$3, 0))</f>
        <v>#DIV/0!</v>
      </c>
      <c r="M9" s="200" t="e">
        <f>IF('純資産変動計算書(NW)円単位'!M9=0, "-",ROUND('純資産変動計算書(NW)円単位'!M9 /設定!$J$3, 0))</f>
        <v>#DIV/0!</v>
      </c>
      <c r="N9" s="201" t="str">
        <f>IF('純資産変動計算書(NW)円単位'!N9=0, "-",ROUND('純資産変動計算書(NW)円単位'!N9 /設定!$J$3, 0))</f>
        <v>-</v>
      </c>
      <c r="O9" s="243" t="s">
        <v>202</v>
      </c>
    </row>
    <row r="10" spans="1:15" ht="15.9" customHeight="1">
      <c r="A10" s="123"/>
      <c r="B10" s="111"/>
      <c r="C10" s="112" t="s">
        <v>168</v>
      </c>
      <c r="D10" s="122"/>
      <c r="E10" s="122"/>
      <c r="F10" s="122"/>
      <c r="G10" s="122"/>
      <c r="H10" s="122"/>
      <c r="I10" s="136"/>
      <c r="J10" s="393" t="e">
        <f>IF('純資産変動計算書(NW)円単位'!J10:K10=0, "-",ROUND('純資産変動計算書(NW)円単位'!J10:K10 /設定!$J$3, 0))</f>
        <v>#DIV/0!</v>
      </c>
      <c r="K10" s="401"/>
      <c r="L10" s="202"/>
      <c r="M10" s="203" t="e">
        <f>IF('純資産変動計算書(NW)円単位'!M10=0, "-",ROUND('純資産変動計算書(NW)円単位'!M10 /設定!$J$3, 0))</f>
        <v>#DIV/0!</v>
      </c>
      <c r="N10" s="204" t="str">
        <f>IF('純資産変動計算書(NW)円単位'!N10=0, "-",ROUND('純資産変動計算書(NW)円単位'!N10 /設定!$J$3, 0))</f>
        <v>-</v>
      </c>
      <c r="O10" s="240" t="s">
        <v>202</v>
      </c>
    </row>
    <row r="11" spans="1:15" ht="15.9" customHeight="1">
      <c r="B11" s="137"/>
      <c r="C11" s="113" t="s">
        <v>99</v>
      </c>
      <c r="D11" s="136"/>
      <c r="E11" s="136"/>
      <c r="F11" s="136"/>
      <c r="G11" s="136"/>
      <c r="H11" s="136"/>
      <c r="I11" s="136"/>
      <c r="J11" s="393" t="e">
        <f>IF('純資産変動計算書(NW)円単位'!J11:K11=0, "-",ROUND('純資産変動計算書(NW)円単位'!J11:K11 /設定!$J$3, 0))</f>
        <v>#DIV/0!</v>
      </c>
      <c r="K11" s="401"/>
      <c r="L11" s="202"/>
      <c r="M11" s="203" t="e">
        <f>IF('純資産変動計算書(NW)円単位'!M11=0, "-",ROUND('純資産変動計算書(NW)円単位'!M11 /設定!$J$3, 0))</f>
        <v>#DIV/0!</v>
      </c>
      <c r="N11" s="205" t="str">
        <f>IF('純資産変動計算書(NW)円単位'!N11=0, "-",ROUND('純資産変動計算書(NW)円単位'!N11 /設定!$J$3, 0))</f>
        <v>-</v>
      </c>
      <c r="O11" s="240" t="str">
        <f>IFERROR(J11/$J$11, "-")</f>
        <v>-</v>
      </c>
    </row>
    <row r="12" spans="1:15" ht="15.9" customHeight="1">
      <c r="B12" s="138"/>
      <c r="C12" s="113"/>
      <c r="D12" s="51" t="s">
        <v>100</v>
      </c>
      <c r="E12" s="51"/>
      <c r="F12" s="51"/>
      <c r="G12" s="51"/>
      <c r="H12" s="51"/>
      <c r="I12" s="113"/>
      <c r="J12" s="393" t="e">
        <f>IF('純資産変動計算書(NW)円単位'!J12:K12=0, "-",ROUND('純資産変動計算書(NW)円単位'!J12:K12 /設定!$J$3, 0))</f>
        <v>#DIV/0!</v>
      </c>
      <c r="K12" s="401"/>
      <c r="L12" s="202"/>
      <c r="M12" s="203" t="e">
        <f>IF('純資産変動計算書(NW)円単位'!M12=0, "-",ROUND('純資産変動計算書(NW)円単位'!M12 /設定!$J$3, 0))</f>
        <v>#DIV/0!</v>
      </c>
      <c r="N12" s="205" t="str">
        <f>IF('純資産変動計算書(NW)円単位'!N12=0, "-",ROUND('純資産変動計算書(NW)円単位'!N12 /設定!$J$3, 0))</f>
        <v>-</v>
      </c>
      <c r="O12" s="240" t="str">
        <f>IFERROR(J12/$J$11, "-")</f>
        <v>-</v>
      </c>
    </row>
    <row r="13" spans="1:15" ht="15.9" customHeight="1">
      <c r="B13" s="139"/>
      <c r="C13" s="59"/>
      <c r="D13" s="59" t="s">
        <v>169</v>
      </c>
      <c r="E13" s="59"/>
      <c r="F13" s="59"/>
      <c r="G13" s="59"/>
      <c r="H13" s="59"/>
      <c r="I13" s="140"/>
      <c r="J13" s="404" t="e">
        <f>IF('純資産変動計算書(NW)円単位'!J13:K13=0, "-",ROUND('純資産変動計算書(NW)円単位'!J13:K13 /設定!$J$3, 0))</f>
        <v>#DIV/0!</v>
      </c>
      <c r="K13" s="405"/>
      <c r="L13" s="206"/>
      <c r="M13" s="207" t="e">
        <f>IF('純資産変動計算書(NW)円単位'!M13=0, "-",ROUND('純資産変動計算書(NW)円単位'!M13 /設定!$J$3, 0))</f>
        <v>#DIV/0!</v>
      </c>
      <c r="N13" s="208" t="str">
        <f>IF('純資産変動計算書(NW)円単位'!N13=0, "-",ROUND('純資産変動計算書(NW)円単位'!N13 /設定!$J$3, 0))</f>
        <v>-</v>
      </c>
      <c r="O13" s="240" t="str">
        <f>IFERROR(J13/$J$11, "-")</f>
        <v>-</v>
      </c>
    </row>
    <row r="14" spans="1:15" ht="15.9" customHeight="1">
      <c r="B14" s="117"/>
      <c r="C14" s="141" t="s">
        <v>170</v>
      </c>
      <c r="D14" s="55"/>
      <c r="E14" s="55"/>
      <c r="F14" s="56"/>
      <c r="G14" s="56"/>
      <c r="H14" s="56"/>
      <c r="I14" s="142"/>
      <c r="J14" s="395" t="e">
        <f>IF('純資産変動計算書(NW)円単位'!J14:K14=0, "-",ROUND('純資産変動計算書(NW)円単位'!J14:K14 /設定!$J$3, 0))</f>
        <v>#DIV/0!</v>
      </c>
      <c r="K14" s="406"/>
      <c r="L14" s="209"/>
      <c r="M14" s="210" t="e">
        <f>IF('純資産変動計算書(NW)円単位'!M14=0, "-",ROUND('純資産変動計算書(NW)円単位'!M14 /設定!$J$3, 0))</f>
        <v>#DIV/0!</v>
      </c>
      <c r="N14" s="211" t="str">
        <f>IF('純資産変動計算書(NW)円単位'!N14=0, "-",ROUND('純資産変動計算書(NW)円単位'!N14 /設定!$J$3, 0))</f>
        <v>-</v>
      </c>
      <c r="O14" s="241" t="s">
        <v>203</v>
      </c>
    </row>
    <row r="15" spans="1:15" ht="15.9" customHeight="1">
      <c r="B15" s="111"/>
      <c r="C15" s="53" t="s">
        <v>171</v>
      </c>
      <c r="D15" s="53"/>
      <c r="E15" s="53"/>
      <c r="F15" s="51"/>
      <c r="G15" s="51"/>
      <c r="H15" s="51"/>
      <c r="I15" s="113"/>
      <c r="J15" s="407"/>
      <c r="K15" s="408"/>
      <c r="L15" s="212" t="e">
        <f>IF('純資産変動計算書(NW)円単位'!L15=0, "-",ROUND('純資産変動計算書(NW)円単位'!L15 /設定!$J$3, 0))</f>
        <v>#DIV/0!</v>
      </c>
      <c r="M15" s="203" t="e">
        <f>IF('純資産変動計算書(NW)円単位'!M15=0, "-",ROUND('純資産変動計算書(NW)円単位'!M15 /設定!$J$3, 0))</f>
        <v>#DIV/0!</v>
      </c>
      <c r="N15" s="213"/>
      <c r="O15" s="240" t="s">
        <v>203</v>
      </c>
    </row>
    <row r="16" spans="1:15" ht="15.9" customHeight="1">
      <c r="B16" s="111"/>
      <c r="C16" s="53"/>
      <c r="D16" s="53" t="s">
        <v>104</v>
      </c>
      <c r="E16" s="51"/>
      <c r="F16" s="51"/>
      <c r="G16" s="51"/>
      <c r="H16" s="51"/>
      <c r="I16" s="113"/>
      <c r="J16" s="407"/>
      <c r="K16" s="408"/>
      <c r="L16" s="212" t="e">
        <f>IF('純資産変動計算書(NW)円単位'!L16=0, "-",ROUND('純資産変動計算書(NW)円単位'!L16 /設定!$J$3, 0))</f>
        <v>#DIV/0!</v>
      </c>
      <c r="M16" s="203" t="e">
        <f>IF('純資産変動計算書(NW)円単位'!M16=0, "-",ROUND('純資産変動計算書(NW)円単位'!M16 /設定!$J$3, 0))</f>
        <v>#DIV/0!</v>
      </c>
      <c r="N16" s="205"/>
      <c r="O16" s="240" t="s">
        <v>203</v>
      </c>
    </row>
    <row r="17" spans="2:17" ht="15.9" customHeight="1">
      <c r="B17" s="111"/>
      <c r="C17" s="53"/>
      <c r="D17" s="53" t="s">
        <v>105</v>
      </c>
      <c r="E17" s="53"/>
      <c r="F17" s="51"/>
      <c r="G17" s="51"/>
      <c r="H17" s="51"/>
      <c r="I17" s="113"/>
      <c r="J17" s="407"/>
      <c r="K17" s="408"/>
      <c r="L17" s="212" t="e">
        <f>IF('純資産変動計算書(NW)円単位'!L17=0, "-",ROUND('純資産変動計算書(NW)円単位'!L17 /設定!$J$3, 0))</f>
        <v>#DIV/0!</v>
      </c>
      <c r="M17" s="203" t="e">
        <f>IF('純資産変動計算書(NW)円単位'!M17=0, "-",ROUND('純資産変動計算書(NW)円単位'!M17 /設定!$J$3, 0))</f>
        <v>#DIV/0!</v>
      </c>
      <c r="N17" s="205"/>
      <c r="O17" s="240" t="s">
        <v>203</v>
      </c>
    </row>
    <row r="18" spans="2:17" ht="15.9" customHeight="1">
      <c r="B18" s="111"/>
      <c r="C18" s="53"/>
      <c r="D18" s="53" t="s">
        <v>106</v>
      </c>
      <c r="E18" s="53"/>
      <c r="F18" s="51"/>
      <c r="G18" s="51"/>
      <c r="H18" s="51"/>
      <c r="I18" s="113"/>
      <c r="J18" s="407"/>
      <c r="K18" s="408"/>
      <c r="L18" s="212" t="e">
        <f>IF('純資産変動計算書(NW)円単位'!L18=0, "-",ROUND('純資産変動計算書(NW)円単位'!L18 /設定!$J$3, 0))</f>
        <v>#DIV/0!</v>
      </c>
      <c r="M18" s="203" t="e">
        <f>IF('純資産変動計算書(NW)円単位'!M18=0, "-",ROUND('純資産変動計算書(NW)円単位'!M18 /設定!$J$3, 0))</f>
        <v>#DIV/0!</v>
      </c>
      <c r="N18" s="205"/>
      <c r="O18" s="240" t="s">
        <v>203</v>
      </c>
    </row>
    <row r="19" spans="2:17" ht="15.9" customHeight="1">
      <c r="B19" s="111"/>
      <c r="C19" s="53"/>
      <c r="D19" s="53" t="s">
        <v>107</v>
      </c>
      <c r="E19" s="53"/>
      <c r="F19" s="51"/>
      <c r="G19" s="15"/>
      <c r="H19" s="51"/>
      <c r="I19" s="113"/>
      <c r="J19" s="407"/>
      <c r="K19" s="408"/>
      <c r="L19" s="212" t="e">
        <f>IF('純資産変動計算書(NW)円単位'!L19=0, "-",ROUND('純資産変動計算書(NW)円単位'!L19 /設定!$J$3, 0))</f>
        <v>#DIV/0!</v>
      </c>
      <c r="M19" s="203" t="e">
        <f>IF('純資産変動計算書(NW)円単位'!M19=0, "-",ROUND('純資産変動計算書(NW)円単位'!M19 /設定!$J$3, 0))</f>
        <v>#DIV/0!</v>
      </c>
      <c r="N19" s="205"/>
      <c r="O19" s="240" t="s">
        <v>203</v>
      </c>
    </row>
    <row r="20" spans="2:17" ht="15.9" customHeight="1">
      <c r="B20" s="111"/>
      <c r="C20" s="53" t="s">
        <v>108</v>
      </c>
      <c r="D20" s="57"/>
      <c r="E20" s="57"/>
      <c r="F20" s="57"/>
      <c r="G20" s="57"/>
      <c r="H20" s="57"/>
      <c r="I20" s="136"/>
      <c r="J20" s="393" t="str">
        <f>IF('純資産変動計算書(NW)円単位'!J20:K20=0, "-",ROUND('純資産変動計算書(NW)円単位'!J20:K20 /設定!$J$3, 0))</f>
        <v>-</v>
      </c>
      <c r="K20" s="401"/>
      <c r="L20" s="212" t="str">
        <f>IF('純資産変動計算書(NW)円単位'!L20=0, "-",ROUND('純資産変動計算書(NW)円単位'!L20 /設定!$J$3, 0))</f>
        <v>-</v>
      </c>
      <c r="M20" s="214"/>
      <c r="N20" s="205"/>
      <c r="O20" s="240" t="s">
        <v>204</v>
      </c>
    </row>
    <row r="21" spans="2:17" ht="15.9" customHeight="1">
      <c r="B21" s="111"/>
      <c r="C21" s="53" t="s">
        <v>172</v>
      </c>
      <c r="D21" s="58"/>
      <c r="E21" s="57"/>
      <c r="F21" s="57"/>
      <c r="G21" s="57"/>
      <c r="H21" s="57"/>
      <c r="I21" s="136"/>
      <c r="J21" s="393" t="e">
        <f>IF('純資産変動計算書(NW)円単位'!J21:K21=0, "-",ROUND('純資産変動計算書(NW)円単位'!J21:K21 /設定!$J$3, 0))</f>
        <v>#DIV/0!</v>
      </c>
      <c r="K21" s="401"/>
      <c r="L21" s="212" t="e">
        <f>IF('純資産変動計算書(NW)円単位'!L21=0, "-",ROUND('純資産変動計算書(NW)円単位'!L21 /設定!$J$3, 0))</f>
        <v>#DIV/0!</v>
      </c>
      <c r="M21" s="214"/>
      <c r="N21" s="205"/>
      <c r="O21" s="240" t="s">
        <v>203</v>
      </c>
    </row>
    <row r="22" spans="2:17" ht="15.9" customHeight="1">
      <c r="B22" s="111"/>
      <c r="C22" s="13" t="s">
        <v>183</v>
      </c>
      <c r="D22" s="58"/>
      <c r="E22" s="57"/>
      <c r="F22" s="57"/>
      <c r="G22" s="57"/>
      <c r="H22" s="57"/>
      <c r="I22" s="136"/>
      <c r="J22" s="393" t="str">
        <f>IF('純資産変動計算書(NW)円単位'!J22:K22=0, "-",ROUND('純資産変動計算書(NW)円単位'!J22:K22 /設定!$J$3, 0))</f>
        <v>-</v>
      </c>
      <c r="K22" s="401"/>
      <c r="L22" s="202"/>
      <c r="M22" s="214"/>
      <c r="N22" s="204" t="str">
        <f>IF('純資産変動計算書(NW)円単位'!N22=0, "-",ROUND('純資産変動計算書(NW)円単位'!N22 /設定!$J$3, 0))</f>
        <v>-</v>
      </c>
      <c r="O22" s="240" t="s">
        <v>203</v>
      </c>
    </row>
    <row r="23" spans="2:17" ht="15.9" customHeight="1">
      <c r="B23" s="111"/>
      <c r="C23" s="13" t="s">
        <v>184</v>
      </c>
      <c r="D23" s="58"/>
      <c r="E23" s="57"/>
      <c r="F23" s="57"/>
      <c r="G23" s="57"/>
      <c r="H23" s="57"/>
      <c r="I23" s="136"/>
      <c r="J23" s="393" t="str">
        <f>IF('純資産変動計算書(NW)円単位'!J23:K23=0, "-",ROUND('純資産変動計算書(NW)円単位'!J23:K23 /設定!$J$3, 0))</f>
        <v>-</v>
      </c>
      <c r="K23" s="401"/>
      <c r="L23" s="202"/>
      <c r="M23" s="214"/>
      <c r="N23" s="204" t="str">
        <f>IF('純資産変動計算書(NW)円単位'!N23=0, "-",ROUND('純資産変動計算書(NW)円単位'!N23 /設定!$J$3, 0))</f>
        <v>-</v>
      </c>
      <c r="O23" s="240" t="s">
        <v>203</v>
      </c>
    </row>
    <row r="24" spans="2:17" ht="15.9" customHeight="1">
      <c r="B24" s="111"/>
      <c r="C24" s="53" t="s">
        <v>185</v>
      </c>
      <c r="D24" s="58"/>
      <c r="E24" s="58"/>
      <c r="F24" s="57"/>
      <c r="G24" s="57"/>
      <c r="H24" s="57"/>
      <c r="I24" s="136"/>
      <c r="J24" s="393" t="e">
        <f>IF('純資産変動計算書(NW)円単位'!J24:K24=0, "-",ROUND('純資産変動計算書(NW)円単位'!J24:K24 /設定!$J$3, 0))</f>
        <v>#DIV/0!</v>
      </c>
      <c r="K24" s="401"/>
      <c r="L24" s="212" t="e">
        <f>IF('純資産変動計算書(NW)円単位'!L24=0, "-",ROUND('純資産変動計算書(NW)円単位'!L24 /設定!$J$3, 0))</f>
        <v>#DIV/0!</v>
      </c>
      <c r="M24" s="215" t="e">
        <f>IF('純資産変動計算書(NW)円単位'!M24=0, "-",ROUND('純資産変動計算書(NW)円単位'!M24 /設定!$J$3, 0))</f>
        <v>#DIV/0!</v>
      </c>
      <c r="N24" s="216" t="str">
        <f>IF('純資産変動計算書(NW)円単位'!N24=0, " ",ROUND('純資産変動計算書(NW)円単位'!N24 /設定!$J$3, 0))</f>
        <v xml:space="preserve"> </v>
      </c>
      <c r="O24" s="240" t="s">
        <v>203</v>
      </c>
      <c r="P24" s="112"/>
      <c r="Q24" s="112"/>
    </row>
    <row r="25" spans="2:17" ht="15.9" customHeight="1">
      <c r="B25" s="139"/>
      <c r="C25" s="59" t="s">
        <v>15</v>
      </c>
      <c r="D25" s="60"/>
      <c r="E25" s="60"/>
      <c r="F25" s="61"/>
      <c r="G25" s="61"/>
      <c r="H25" s="61"/>
      <c r="I25" s="143"/>
      <c r="J25" s="404" t="e">
        <f>IF('純資産変動計算書(NW)円単位'!J25:K25=0, "-",ROUND('純資産変動計算書(NW)円単位'!J25:K25 /設定!$J$3, 0))</f>
        <v>#DIV/0!</v>
      </c>
      <c r="K25" s="405"/>
      <c r="L25" s="217" t="e">
        <f>IF('純資産変動計算書(NW)円単位'!L25=0, "-",ROUND('純資産変動計算書(NW)円単位'!L25 /設定!$J$3, 0))</f>
        <v>#DIV/0!</v>
      </c>
      <c r="M25" s="218" t="e">
        <f>IF('純資産変動計算書(NW)円単位'!M25=0, "-",ROUND('純資産変動計算書(NW)円単位'!M25 /設定!$J$3, 0))</f>
        <v>#DIV/0!</v>
      </c>
      <c r="N25" s="219"/>
      <c r="O25" s="244" t="s">
        <v>205</v>
      </c>
      <c r="P25" s="112"/>
      <c r="Q25" s="112"/>
    </row>
    <row r="26" spans="2:17" ht="15.9" customHeight="1" thickBot="1">
      <c r="B26" s="144"/>
      <c r="C26" s="145" t="s">
        <v>173</v>
      </c>
      <c r="D26" s="146"/>
      <c r="E26" s="147"/>
      <c r="F26" s="147"/>
      <c r="G26" s="148"/>
      <c r="H26" s="147"/>
      <c r="I26" s="149"/>
      <c r="J26" s="410" t="e">
        <f>IF('純資産変動計算書(NW)円単位'!J26:K26=0, "-",ROUND('純資産変動計算書(NW)円単位'!J26:K26 /設定!$J$3, 0))</f>
        <v>#DIV/0!</v>
      </c>
      <c r="K26" s="411"/>
      <c r="L26" s="220" t="e">
        <f>IF('純資産変動計算書(NW)円単位'!L26=0, "-",ROUND('純資産変動計算書(NW)円単位'!L26 /設定!$J$3, 0))</f>
        <v>#DIV/0!</v>
      </c>
      <c r="M26" s="221" t="e">
        <f>IF('純資産変動計算書(NW)円単位'!M26=0, "-",ROUND('純資産変動計算書(NW)円単位'!M26 /設定!$J$3, 0))</f>
        <v>#DIV/0!</v>
      </c>
      <c r="N26" s="222" t="str">
        <f>IF('純資産変動計算書(NW)円単位'!N26=0, "-",ROUND('純資産変動計算書(NW)円単位'!N26 /設定!$J$3, 0))</f>
        <v>-</v>
      </c>
      <c r="O26" s="245" t="s">
        <v>205</v>
      </c>
      <c r="P26" s="112"/>
      <c r="Q26" s="112"/>
    </row>
    <row r="27" spans="2:17" ht="15.9" customHeight="1" thickBot="1">
      <c r="B27" s="150" t="s">
        <v>174</v>
      </c>
      <c r="C27" s="151"/>
      <c r="D27" s="152"/>
      <c r="E27" s="152"/>
      <c r="F27" s="153"/>
      <c r="G27" s="153"/>
      <c r="H27" s="153"/>
      <c r="I27" s="154"/>
      <c r="J27" s="397" t="e">
        <f>IF('純資産変動計算書(NW)円単位'!J27:K27=0, "-",ROUND('純資産変動計算書(NW)円単位'!J27:K27 /設定!$J$3, 0))</f>
        <v>#DIV/0!</v>
      </c>
      <c r="K27" s="409"/>
      <c r="L27" s="223" t="e">
        <f>IF('純資産変動計算書(NW)円単位'!L27=0, "-",ROUND('純資産変動計算書(NW)円単位'!L27 /設定!$J$3, 0))</f>
        <v>#DIV/0!</v>
      </c>
      <c r="M27" s="224" t="e">
        <f>IF('純資産変動計算書(NW)円単位'!M27=0, "-",ROUND('純資産変動計算書(NW)円単位'!M27 /設定!$J$3, 0))</f>
        <v>#DIV/0!</v>
      </c>
      <c r="N27" s="225" t="str">
        <f>IF('純資産変動計算書(NW)円単位'!N27=0, "-",ROUND('純資産変動計算書(NW)円単位'!N27 /設定!$J$3, 0))</f>
        <v>-</v>
      </c>
      <c r="O27" s="245" t="s">
        <v>205</v>
      </c>
      <c r="P27" s="112"/>
      <c r="Q27" s="112"/>
    </row>
    <row r="28" spans="2:17" ht="15.6" customHeight="1">
      <c r="B28" s="128"/>
      <c r="C28" s="128"/>
      <c r="D28" s="128"/>
      <c r="E28" s="128"/>
      <c r="F28" s="128"/>
      <c r="G28" s="128"/>
      <c r="H28" s="128"/>
      <c r="I28" s="128"/>
      <c r="M28" s="112"/>
      <c r="N28" s="112"/>
      <c r="P28" s="112"/>
      <c r="Q28" s="112"/>
    </row>
    <row r="29" spans="2:17" ht="15.6" customHeight="1">
      <c r="B29" s="128"/>
      <c r="C29" s="128"/>
      <c r="D29" s="128"/>
      <c r="E29" s="128"/>
      <c r="F29" s="128"/>
      <c r="G29" s="128"/>
      <c r="H29" s="128"/>
      <c r="I29" s="128"/>
    </row>
    <row r="30" spans="2:17" ht="15.6" customHeight="1"/>
    <row r="31" spans="2:17" ht="15.6" customHeight="1"/>
    <row r="32" spans="2:17" ht="15.6" customHeight="1"/>
    <row r="33" s="107" customFormat="1" ht="15.6" customHeight="1"/>
    <row r="34" s="107" customFormat="1" ht="15.6" customHeight="1"/>
    <row r="35" s="107" customFormat="1" ht="15.6" customHeight="1"/>
    <row r="36" s="107" customFormat="1" ht="15.6" customHeight="1"/>
    <row r="37" s="107" customFormat="1" ht="15.6" customHeight="1"/>
    <row r="38" s="107" customFormat="1" ht="15.6" customHeight="1"/>
    <row r="39" s="107" customFormat="1" ht="15.6" customHeight="1"/>
    <row r="40" s="107" customFormat="1" ht="15.6" customHeight="1"/>
    <row r="41" s="107" customFormat="1" ht="15.6" customHeight="1"/>
    <row r="42" s="107" customFormat="1" ht="15.6" customHeight="1"/>
    <row r="43" s="107" customFormat="1" ht="15.6" customHeight="1"/>
    <row r="44" s="107" customFormat="1" ht="15.6" customHeight="1"/>
    <row r="45" s="107" customFormat="1" ht="15.6" customHeight="1"/>
    <row r="46" s="107" customFormat="1" ht="15.6" customHeight="1"/>
    <row r="47" s="107" customFormat="1" ht="15.6" customHeight="1"/>
    <row r="48" s="107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15.6" customHeight="1"/>
    <row r="58" spans="2:9" ht="15.6" customHeight="1"/>
    <row r="59" spans="2:9" ht="15.6" customHeight="1"/>
    <row r="60" spans="2:9" ht="21" customHeight="1"/>
    <row r="61" spans="2:9" ht="4.5" customHeight="1"/>
    <row r="62" spans="2:9" ht="15.75" customHeight="1">
      <c r="B62" s="113"/>
      <c r="C62" s="113"/>
      <c r="D62" s="113"/>
      <c r="E62" s="113"/>
      <c r="F62" s="113"/>
      <c r="G62" s="113"/>
      <c r="H62" s="113"/>
      <c r="I62" s="113"/>
    </row>
    <row r="63" spans="2:9" ht="15.6" customHeight="1">
      <c r="B63" s="123"/>
      <c r="C63" s="123"/>
      <c r="D63" s="123"/>
      <c r="E63" s="123"/>
      <c r="F63" s="123"/>
      <c r="G63" s="123"/>
      <c r="H63" s="123"/>
      <c r="I63" s="123"/>
    </row>
    <row r="64" spans="2:9" ht="15.6" customHeight="1"/>
    <row r="65" spans="2:15" ht="15.6" customHeight="1">
      <c r="O65" s="123"/>
    </row>
    <row r="66" spans="2:15" ht="15.6" customHeight="1"/>
    <row r="67" spans="2:15" ht="15.6" customHeight="1"/>
    <row r="68" spans="2:15" s="123" customFormat="1" ht="12.9" customHeight="1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2:15" ht="18" customHeight="1">
      <c r="J69" s="123"/>
      <c r="K69" s="123"/>
      <c r="L69" s="123"/>
      <c r="M69" s="123"/>
      <c r="N69" s="123"/>
    </row>
    <row r="70" spans="2:15" ht="27" customHeight="1"/>
    <row r="81" s="107" customFormat="1" ht="18" customHeight="1"/>
    <row r="82" s="107" customFormat="1" ht="18" customHeight="1"/>
    <row r="83" s="107" customFormat="1" ht="18" customHeight="1"/>
    <row r="84" s="107" customFormat="1" ht="18" customHeight="1"/>
    <row r="85" s="107" customFormat="1" ht="18" customHeight="1"/>
    <row r="86" s="107" customFormat="1" ht="18" customHeight="1"/>
    <row r="87" s="107" customFormat="1" ht="18" customHeight="1"/>
    <row r="88" s="107" customFormat="1" ht="18" customHeight="1"/>
    <row r="89" s="107" customFormat="1" ht="18" customHeight="1"/>
    <row r="90" s="107" customFormat="1" ht="18" customHeight="1"/>
    <row r="91" s="107" customFormat="1" ht="18" customHeight="1"/>
    <row r="92" s="107" customFormat="1" ht="18" customHeight="1"/>
    <row r="93" s="107" customFormat="1" ht="18" customHeight="1"/>
    <row r="94" s="107" customFormat="1" ht="18" customHeight="1"/>
    <row r="95" s="107" customFormat="1" ht="18" customHeight="1"/>
    <row r="96" s="107" customFormat="1" ht="18" customHeight="1"/>
    <row r="99" spans="2:15" ht="18" customHeight="1">
      <c r="O99" s="113"/>
    </row>
    <row r="100" spans="2:15" ht="18" customHeight="1">
      <c r="O100" s="123"/>
    </row>
    <row r="102" spans="2:15" s="113" customFormat="1" ht="18" customHeight="1"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</row>
    <row r="103" spans="2:15" s="123" customFormat="1" ht="12.9" customHeight="1">
      <c r="B103" s="107"/>
      <c r="C103" s="107"/>
      <c r="D103" s="107"/>
      <c r="E103" s="107"/>
      <c r="F103" s="107"/>
      <c r="G103" s="107"/>
      <c r="H103" s="107"/>
      <c r="I103" s="107"/>
      <c r="J103" s="113"/>
      <c r="K103" s="113"/>
      <c r="L103" s="113"/>
      <c r="M103" s="113"/>
      <c r="N103" s="113"/>
      <c r="O103" s="107"/>
    </row>
    <row r="104" spans="2:15" ht="18" customHeight="1">
      <c r="J104" s="123"/>
      <c r="K104" s="123"/>
      <c r="L104" s="123"/>
      <c r="M104" s="123"/>
      <c r="N104" s="123"/>
    </row>
    <row r="105" spans="2:15" ht="27" customHeight="1"/>
    <row r="116" spans="2:9" ht="18" customHeight="1">
      <c r="B116" s="113"/>
      <c r="C116" s="113"/>
      <c r="D116" s="113"/>
      <c r="E116" s="113"/>
      <c r="F116" s="113"/>
      <c r="G116" s="113"/>
      <c r="H116" s="113"/>
      <c r="I116" s="113"/>
    </row>
    <row r="117" spans="2:9" ht="18" customHeight="1">
      <c r="B117" s="123"/>
      <c r="C117" s="123"/>
      <c r="D117" s="123"/>
      <c r="E117" s="123"/>
      <c r="F117" s="123"/>
      <c r="G117" s="123"/>
      <c r="H117" s="123"/>
      <c r="I117" s="123"/>
    </row>
    <row r="141" spans="2:15" ht="18" customHeight="1">
      <c r="O141" s="113"/>
    </row>
    <row r="142" spans="2:15" ht="18" customHeight="1">
      <c r="O142" s="123"/>
    </row>
    <row r="144" spans="2:15" s="113" customFormat="1" ht="18" customHeight="1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</row>
    <row r="145" spans="2:15" s="123" customFormat="1" ht="12.9" customHeight="1">
      <c r="B145" s="107"/>
      <c r="C145" s="107"/>
      <c r="D145" s="107"/>
      <c r="E145" s="107"/>
      <c r="F145" s="107"/>
      <c r="G145" s="107"/>
      <c r="H145" s="107"/>
      <c r="I145" s="107"/>
      <c r="J145" s="113"/>
      <c r="K145" s="113"/>
      <c r="L145" s="113"/>
      <c r="M145" s="113"/>
      <c r="N145" s="113"/>
      <c r="O145" s="107"/>
    </row>
    <row r="146" spans="2:15" ht="18" customHeight="1">
      <c r="J146" s="123"/>
      <c r="K146" s="123"/>
      <c r="L146" s="123"/>
      <c r="M146" s="123"/>
      <c r="N146" s="123"/>
    </row>
    <row r="147" spans="2:15" ht="27" customHeight="1"/>
    <row r="148" spans="2:15" ht="14.4" customHeight="1"/>
    <row r="149" spans="2:15" ht="14.4" customHeight="1"/>
    <row r="150" spans="2:15" ht="14.4" customHeight="1"/>
    <row r="151" spans="2:15" ht="14.4" customHeight="1"/>
    <row r="152" spans="2:15" ht="14.4" customHeight="1"/>
    <row r="153" spans="2:15" ht="14.4" customHeight="1"/>
    <row r="154" spans="2:15" ht="14.4" customHeight="1"/>
    <row r="155" spans="2:15" ht="14.4" customHeight="1"/>
    <row r="156" spans="2:15" ht="14.4" customHeight="1"/>
    <row r="157" spans="2:15" ht="14.4" customHeight="1"/>
    <row r="158" spans="2:15" ht="14.4" customHeight="1"/>
    <row r="159" spans="2:15" ht="14.4" customHeight="1"/>
    <row r="160" spans="2:15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 s="124"/>
      <c r="C176" s="124"/>
      <c r="D176" s="124"/>
      <c r="E176" s="124"/>
      <c r="F176" s="124"/>
      <c r="G176" s="124"/>
      <c r="H176" s="124"/>
      <c r="I176" s="124"/>
    </row>
    <row r="177" spans="2:9" ht="14.4" customHeight="1"/>
    <row r="178" spans="2:9" ht="14.4" customHeight="1">
      <c r="B178" s="125"/>
      <c r="C178" s="125"/>
      <c r="D178" s="125"/>
      <c r="E178" s="125"/>
      <c r="F178" s="125"/>
      <c r="G178" s="125"/>
      <c r="H178" s="125"/>
      <c r="I178" s="125"/>
    </row>
    <row r="179" spans="2:9" ht="14.4" customHeight="1">
      <c r="B179" s="125"/>
      <c r="C179" s="125"/>
      <c r="D179" s="125"/>
      <c r="E179" s="125"/>
      <c r="F179" s="125"/>
      <c r="G179" s="125"/>
      <c r="H179" s="125"/>
      <c r="I179" s="125"/>
    </row>
    <row r="180" spans="2:9" ht="14.4" customHeight="1">
      <c r="B180" s="125"/>
      <c r="C180" s="125"/>
      <c r="D180" s="125"/>
      <c r="E180" s="125"/>
      <c r="F180" s="125"/>
      <c r="G180" s="125"/>
      <c r="H180" s="125"/>
      <c r="I180" s="125"/>
    </row>
    <row r="181" spans="2:9" ht="14.4" customHeight="1">
      <c r="B181" s="125"/>
      <c r="C181" s="125"/>
      <c r="D181" s="125"/>
      <c r="E181" s="125"/>
      <c r="F181" s="125"/>
      <c r="G181" s="125"/>
      <c r="H181" s="125"/>
      <c r="I181" s="125"/>
    </row>
    <row r="182" spans="2:9" ht="14.4" customHeight="1">
      <c r="B182" s="125"/>
      <c r="C182" s="125"/>
      <c r="D182" s="125"/>
      <c r="E182" s="125"/>
      <c r="F182" s="125"/>
      <c r="G182" s="125"/>
      <c r="H182" s="125"/>
      <c r="I182" s="125"/>
    </row>
    <row r="183" spans="2:9" ht="14.4" customHeight="1">
      <c r="B183" s="125"/>
      <c r="C183" s="125"/>
      <c r="D183" s="125"/>
      <c r="E183" s="125"/>
      <c r="F183" s="125"/>
      <c r="G183" s="125"/>
      <c r="H183" s="125"/>
      <c r="I183" s="125"/>
    </row>
    <row r="184" spans="2:9" ht="14.4" customHeight="1">
      <c r="B184" s="125"/>
      <c r="C184" s="125"/>
      <c r="D184" s="125"/>
      <c r="E184" s="125"/>
      <c r="F184" s="125"/>
      <c r="G184" s="125"/>
      <c r="H184" s="125"/>
      <c r="I184" s="125"/>
    </row>
    <row r="185" spans="2:9" ht="14.4" customHeight="1">
      <c r="B185" s="125"/>
      <c r="C185" s="125"/>
      <c r="D185" s="125"/>
      <c r="E185" s="125"/>
      <c r="F185" s="125"/>
      <c r="G185" s="125"/>
      <c r="H185" s="125"/>
      <c r="I185" s="125"/>
    </row>
    <row r="186" spans="2:9" ht="14.4" customHeight="1">
      <c r="B186" s="125"/>
      <c r="C186" s="125"/>
      <c r="D186" s="125"/>
      <c r="E186" s="125"/>
      <c r="F186" s="125"/>
      <c r="G186" s="125"/>
      <c r="H186" s="125"/>
      <c r="I186" s="125"/>
    </row>
    <row r="187" spans="2:9" ht="14.4" customHeight="1">
      <c r="B187" s="125"/>
      <c r="C187" s="125"/>
      <c r="D187" s="125"/>
      <c r="E187" s="125"/>
      <c r="F187" s="125"/>
      <c r="G187" s="125"/>
      <c r="H187" s="125"/>
      <c r="I187" s="125"/>
    </row>
    <row r="188" spans="2:9" ht="14.4" customHeight="1">
      <c r="B188" s="113"/>
      <c r="C188" s="113"/>
      <c r="D188" s="113"/>
      <c r="E188" s="113"/>
      <c r="F188" s="113"/>
      <c r="G188" s="113"/>
      <c r="H188" s="113"/>
      <c r="I188" s="113"/>
    </row>
    <row r="189" spans="2:9" ht="14.4" customHeight="1"/>
    <row r="190" spans="2:9" ht="14.4" customHeight="1"/>
    <row r="191" spans="2:9" ht="14.4" customHeight="1"/>
    <row r="192" spans="2:9" ht="14.4" customHeight="1"/>
    <row r="193" spans="2:15" ht="14.4" customHeight="1"/>
    <row r="194" spans="2:15" ht="14.4" customHeight="1"/>
    <row r="195" spans="2:15" ht="14.4" customHeight="1">
      <c r="O195" s="113"/>
    </row>
    <row r="196" spans="2:15" ht="14.4" customHeight="1">
      <c r="O196" s="123"/>
    </row>
    <row r="197" spans="2:15" ht="14.4" customHeight="1"/>
    <row r="198" spans="2:15" s="113" customFormat="1" ht="14.4" customHeight="1"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</row>
    <row r="199" spans="2:15" s="123" customFormat="1" ht="12.9" customHeight="1">
      <c r="B199" s="107"/>
      <c r="C199" s="107"/>
      <c r="D199" s="107"/>
      <c r="E199" s="107"/>
      <c r="F199" s="107"/>
      <c r="G199" s="107"/>
      <c r="H199" s="107"/>
      <c r="I199" s="107"/>
      <c r="J199" s="113"/>
      <c r="K199" s="113"/>
      <c r="L199" s="113"/>
      <c r="M199" s="113"/>
      <c r="N199" s="113"/>
      <c r="O199" s="107"/>
    </row>
    <row r="200" spans="2:15" ht="18" customHeight="1">
      <c r="J200" s="123"/>
      <c r="K200" s="123"/>
      <c r="L200" s="123"/>
      <c r="M200" s="123"/>
      <c r="N200" s="123"/>
    </row>
    <row r="201" spans="2:15" ht="27" customHeight="1"/>
    <row r="202" spans="2:15" ht="13.5" customHeight="1"/>
    <row r="203" spans="2:15" ht="13.5" customHeight="1"/>
    <row r="204" spans="2:15" ht="13.5" customHeight="1"/>
    <row r="205" spans="2:15" ht="13.5" customHeight="1"/>
    <row r="206" spans="2:15" ht="13.5" customHeight="1"/>
    <row r="207" spans="2:15" ht="13.5" customHeight="1"/>
    <row r="208" spans="2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5:15" ht="13.5" customHeight="1"/>
    <row r="242" spans="15:15" ht="13.5" customHeight="1"/>
    <row r="243" spans="15:15" ht="13.5" customHeight="1"/>
    <row r="244" spans="15:15" ht="13.5" customHeight="1"/>
    <row r="245" spans="15:15" ht="13.5" customHeight="1"/>
    <row r="246" spans="15:15" ht="13.5" customHeight="1"/>
    <row r="247" spans="15:15" ht="13.5" customHeight="1"/>
    <row r="248" spans="15:15" ht="13.5" customHeight="1"/>
    <row r="249" spans="15:15" ht="13.5" customHeight="1"/>
    <row r="250" spans="15:15" ht="13.5" customHeight="1"/>
    <row r="251" spans="15:15" ht="13.5" customHeight="1"/>
    <row r="252" spans="15:15" ht="13.5" customHeight="1"/>
    <row r="253" spans="15:15" ht="13.5" customHeight="1"/>
    <row r="254" spans="15:15" ht="13.5" customHeight="1"/>
    <row r="255" spans="15:15" ht="13.5" customHeight="1">
      <c r="O255" s="124"/>
    </row>
    <row r="256" spans="15:15" ht="13.5" customHeight="1"/>
    <row r="257" spans="1:15" ht="13.5" customHeight="1">
      <c r="O257" s="113"/>
    </row>
    <row r="258" spans="1:15" s="124" customFormat="1" ht="13.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13"/>
    </row>
    <row r="259" spans="1:15" ht="15" customHeight="1">
      <c r="J259" s="124"/>
      <c r="K259" s="124"/>
      <c r="L259" s="124"/>
      <c r="M259" s="124"/>
      <c r="N259" s="124"/>
      <c r="O259" s="113"/>
    </row>
    <row r="260" spans="1:15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</row>
    <row r="261" spans="1:15" s="113" customFormat="1" ht="18" customHeight="1">
      <c r="A261" s="107"/>
      <c r="B261" s="107"/>
      <c r="C261" s="107"/>
      <c r="D261" s="107"/>
      <c r="E261" s="107"/>
      <c r="F261" s="107"/>
      <c r="G261" s="107"/>
      <c r="H261" s="107"/>
      <c r="I261" s="107"/>
    </row>
    <row r="262" spans="1:15" s="113" customFormat="1" ht="18" customHeight="1">
      <c r="A262" s="107"/>
      <c r="B262" s="107"/>
      <c r="C262" s="107"/>
      <c r="D262" s="107"/>
      <c r="E262" s="107"/>
      <c r="F262" s="107"/>
      <c r="G262" s="107"/>
      <c r="H262" s="107"/>
      <c r="I262" s="107"/>
    </row>
    <row r="263" spans="1:15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O263" s="107"/>
    </row>
    <row r="264" spans="1:15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O264" s="107"/>
    </row>
    <row r="265" spans="1:15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</row>
    <row r="266" spans="1:15" ht="18" customHeight="1">
      <c r="J266" s="113"/>
      <c r="K266" s="113"/>
      <c r="L266" s="113"/>
      <c r="M266" s="113"/>
      <c r="N266" s="113"/>
      <c r="O266" s="113"/>
    </row>
    <row r="267" spans="1:15" ht="18" customHeight="1">
      <c r="O267" s="113"/>
    </row>
    <row r="268" spans="1:15" s="113" customFormat="1" ht="18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</row>
    <row r="269" spans="1:15" s="113" customFormat="1" ht="18" customHeight="1">
      <c r="A269" s="107"/>
      <c r="B269" s="107"/>
      <c r="C269" s="107"/>
      <c r="D269" s="107"/>
      <c r="E269" s="107"/>
      <c r="F269" s="107"/>
      <c r="G269" s="107"/>
      <c r="H269" s="107"/>
      <c r="I269" s="107"/>
      <c r="O269" s="107"/>
    </row>
    <row r="270" spans="1:15" s="113" customFormat="1" ht="18" customHeight="1">
      <c r="A270" s="107"/>
      <c r="B270" s="107"/>
      <c r="C270" s="107"/>
      <c r="D270" s="107"/>
      <c r="E270" s="107"/>
      <c r="F270" s="107"/>
      <c r="G270" s="107"/>
      <c r="H270" s="107"/>
      <c r="I270" s="107"/>
      <c r="O270" s="107"/>
    </row>
    <row r="271" spans="1:15" ht="18" customHeight="1">
      <c r="J271" s="113"/>
      <c r="K271" s="113"/>
      <c r="L271" s="113"/>
      <c r="M271" s="113"/>
      <c r="N271" s="113"/>
    </row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</sheetData>
  <mergeCells count="26">
    <mergeCell ref="B2:N2"/>
    <mergeCell ref="B3:N3"/>
    <mergeCell ref="B4:N4"/>
    <mergeCell ref="B5:N5"/>
    <mergeCell ref="B7:I8"/>
    <mergeCell ref="J7:K8"/>
    <mergeCell ref="J19:K19"/>
    <mergeCell ref="O7:O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6:K26"/>
    <mergeCell ref="J27:K27"/>
    <mergeCell ref="J20:K20"/>
    <mergeCell ref="J21:K21"/>
    <mergeCell ref="J22:K22"/>
    <mergeCell ref="J23:K23"/>
    <mergeCell ref="J24:K24"/>
    <mergeCell ref="J25:K25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88" firstPageNumber="5" fitToHeight="0" orientation="portrait" useFirstPageNumber="1" r:id="rId1"/>
  <headerFooter alignWithMargins="0">
    <oddHeader>&amp;L&amp;A</oddHeader>
  </headerFooter>
  <rowBreaks count="2" manualBreakCount="2">
    <brk id="143" max="16383" man="1"/>
    <brk id="19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F0"/>
    <pageSetUpPr fitToPage="1"/>
  </sheetPr>
  <dimension ref="B1:X62"/>
  <sheetViews>
    <sheetView topLeftCell="B2" zoomScaleNormal="100" zoomScaleSheetLayoutView="100" workbookViewId="0">
      <selection activeCell="B2" sqref="B2"/>
    </sheetView>
  </sheetViews>
  <sheetFormatPr defaultRowHeight="10.8"/>
  <cols>
    <col min="1" max="1" width="0" hidden="1" customWidth="1"/>
    <col min="2" max="15" width="2.875" customWidth="1"/>
    <col min="16" max="18" width="11" customWidth="1"/>
    <col min="19" max="20" width="10.375" customWidth="1"/>
    <col min="21" max="24" width="11" customWidth="1"/>
    <col min="25" max="26" width="4.125" customWidth="1"/>
  </cols>
  <sheetData>
    <row r="1" spans="2:24" hidden="1"/>
    <row r="2" spans="2:24" ht="18.75" customHeight="1">
      <c r="S2" s="181"/>
      <c r="T2" s="181"/>
      <c r="U2" s="313"/>
      <c r="V2" s="313"/>
      <c r="W2" s="313"/>
      <c r="X2" s="313"/>
    </row>
    <row r="3" spans="2:24" ht="16.2">
      <c r="B3" s="324" t="s">
        <v>180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</row>
    <row r="4" spans="2:24" ht="12">
      <c r="B4" s="314" t="str">
        <f>'行政コスト計算書及び純資産変動計算書(PL＆NW)円単位'!B4:W4</f>
        <v>自　令和 5年 4月 1日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</row>
    <row r="5" spans="2:24" ht="12">
      <c r="B5" s="314" t="str">
        <f>'行政コスト計算書及び純資産変動計算書(PL＆NW)円単位'!B5:W5</f>
        <v>至　令和 6年 3月31日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</row>
    <row r="6" spans="2:24" ht="16.8" thickBot="1">
      <c r="B6" s="32" t="str">
        <f>IF('貸借対照表(BS)円単位'!B5&lt;&gt;"",'貸借対照表(BS)円単位'!B5,"")</f>
        <v>連結</v>
      </c>
      <c r="C6" s="32"/>
      <c r="D6" s="32"/>
      <c r="E6" s="33"/>
      <c r="F6" s="34"/>
      <c r="G6" s="34"/>
      <c r="H6" s="34"/>
      <c r="I6" s="34"/>
      <c r="J6" s="34"/>
      <c r="K6" s="34"/>
      <c r="L6" s="34"/>
      <c r="M6" s="34"/>
      <c r="N6" s="34"/>
      <c r="O6" s="35"/>
      <c r="P6" s="34"/>
      <c r="Q6" s="35"/>
      <c r="R6" s="35"/>
      <c r="S6" s="34"/>
      <c r="T6" s="34"/>
      <c r="U6" s="34"/>
      <c r="V6" s="36"/>
      <c r="W6" s="34"/>
      <c r="X6" s="36" t="s">
        <v>193</v>
      </c>
    </row>
    <row r="7" spans="2:24" s="11" customFormat="1" ht="15.15" customHeight="1" thickBot="1">
      <c r="B7" s="317" t="s">
        <v>1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9"/>
      <c r="P7" s="320" t="s">
        <v>2</v>
      </c>
      <c r="Q7" s="321"/>
      <c r="R7" s="246" t="s">
        <v>195</v>
      </c>
      <c r="S7" s="37"/>
      <c r="T7" s="37"/>
      <c r="U7" s="37"/>
      <c r="V7" s="13"/>
      <c r="W7" s="37"/>
      <c r="X7" s="13"/>
    </row>
    <row r="8" spans="2:24" s="11" customFormat="1" ht="15.15" customHeight="1">
      <c r="B8" s="38"/>
      <c r="C8" s="39"/>
      <c r="D8" s="40" t="s">
        <v>67</v>
      </c>
      <c r="E8" s="40"/>
      <c r="F8" s="40"/>
      <c r="G8" s="40"/>
      <c r="H8" s="39"/>
      <c r="I8" s="40"/>
      <c r="J8" s="40"/>
      <c r="K8" s="40"/>
      <c r="L8" s="40"/>
      <c r="M8" s="39"/>
      <c r="N8" s="39"/>
      <c r="O8" s="39"/>
      <c r="P8" s="414" t="e">
        <f>IF('行政コスト計算書及び純資産変動計算書(PL＆NW)円単位'!P8:Q8=0, "-",ROUND('行政コスト計算書及び純資産変動計算書(PL＆NW)円単位'!P8:Q8 /設定!$J$3, 0))</f>
        <v>#DIV/0!</v>
      </c>
      <c r="Q8" s="415"/>
      <c r="R8" s="247" t="str">
        <f t="shared" ref="R8:R14" si="0">IFERROR(P8/$P$8, "-")</f>
        <v>-</v>
      </c>
      <c r="S8" s="41"/>
      <c r="T8" s="41"/>
      <c r="U8" s="41"/>
      <c r="V8" s="41"/>
      <c r="W8" s="41"/>
      <c r="X8" s="41"/>
    </row>
    <row r="9" spans="2:24" s="11" customFormat="1" ht="15.15" customHeight="1">
      <c r="B9" s="12"/>
      <c r="C9" s="13"/>
      <c r="D9" s="13"/>
      <c r="E9" s="14" t="s">
        <v>68</v>
      </c>
      <c r="F9" s="14"/>
      <c r="G9" s="14"/>
      <c r="H9" s="14"/>
      <c r="I9" s="14"/>
      <c r="J9" s="14"/>
      <c r="K9" s="14"/>
      <c r="L9" s="14"/>
      <c r="M9" s="13"/>
      <c r="N9" s="13"/>
      <c r="O9" s="13"/>
      <c r="P9" s="412" t="e">
        <f>IF('行政コスト計算書及び純資産変動計算書(PL＆NW)円単位'!P9:Q9=0, "-",ROUND('行政コスト計算書及び純資産変動計算書(PL＆NW)円単位'!P9:Q9 /設定!$J$3, 0))</f>
        <v>#DIV/0!</v>
      </c>
      <c r="Q9" s="413"/>
      <c r="R9" s="247" t="str">
        <f t="shared" si="0"/>
        <v>-</v>
      </c>
      <c r="S9" s="41"/>
      <c r="T9" s="41"/>
      <c r="U9" s="41"/>
      <c r="V9" s="41"/>
      <c r="W9" s="41"/>
      <c r="X9" s="41"/>
    </row>
    <row r="10" spans="2:24" s="11" customFormat="1" ht="15.15" customHeight="1">
      <c r="B10" s="12"/>
      <c r="C10" s="13"/>
      <c r="D10" s="13"/>
      <c r="E10" s="14"/>
      <c r="F10" s="14" t="s">
        <v>69</v>
      </c>
      <c r="G10" s="14"/>
      <c r="H10" s="14"/>
      <c r="I10" s="14"/>
      <c r="J10" s="14"/>
      <c r="K10" s="14"/>
      <c r="L10" s="14"/>
      <c r="M10" s="13"/>
      <c r="N10" s="13"/>
      <c r="O10" s="13"/>
      <c r="P10" s="412" t="e">
        <f>IF('行政コスト計算書及び純資産変動計算書(PL＆NW)円単位'!P10:Q10=0, "-",ROUND('行政コスト計算書及び純資産変動計算書(PL＆NW)円単位'!P10:Q10 /設定!$J$3, 0))</f>
        <v>#DIV/0!</v>
      </c>
      <c r="Q10" s="413"/>
      <c r="R10" s="247" t="str">
        <f t="shared" si="0"/>
        <v>-</v>
      </c>
      <c r="S10" s="41"/>
      <c r="T10" s="41" t="s">
        <v>70</v>
      </c>
      <c r="U10" s="41"/>
      <c r="V10" s="41"/>
      <c r="W10" s="41"/>
      <c r="X10" s="41"/>
    </row>
    <row r="11" spans="2:24" s="11" customFormat="1" ht="15.15" customHeight="1">
      <c r="B11" s="12"/>
      <c r="C11" s="13"/>
      <c r="D11" s="13"/>
      <c r="E11" s="14"/>
      <c r="F11" s="14"/>
      <c r="G11" s="14" t="s">
        <v>71</v>
      </c>
      <c r="H11" s="14"/>
      <c r="I11" s="14"/>
      <c r="J11" s="14"/>
      <c r="K11" s="14"/>
      <c r="L11" s="14"/>
      <c r="M11" s="13"/>
      <c r="N11" s="13"/>
      <c r="O11" s="13"/>
      <c r="P11" s="412" t="e">
        <f>IF('行政コスト計算書及び純資産変動計算書(PL＆NW)円単位'!P11:Q11=0, "-",ROUND('行政コスト計算書及び純資産変動計算書(PL＆NW)円単位'!P11:Q11 /設定!$J$3, 0))</f>
        <v>#DIV/0!</v>
      </c>
      <c r="Q11" s="413"/>
      <c r="R11" s="247" t="str">
        <f t="shared" si="0"/>
        <v>-</v>
      </c>
      <c r="S11" s="41"/>
      <c r="T11" s="41"/>
      <c r="U11" s="41"/>
      <c r="V11" s="41"/>
      <c r="W11" s="41"/>
      <c r="X11" s="41"/>
    </row>
    <row r="12" spans="2:24" s="11" customFormat="1" ht="15.15" customHeight="1">
      <c r="B12" s="12"/>
      <c r="C12" s="13"/>
      <c r="D12" s="13"/>
      <c r="E12" s="14"/>
      <c r="F12" s="14"/>
      <c r="G12" s="14" t="s">
        <v>72</v>
      </c>
      <c r="H12" s="14"/>
      <c r="I12" s="14"/>
      <c r="J12" s="14"/>
      <c r="K12" s="14"/>
      <c r="L12" s="14"/>
      <c r="M12" s="13"/>
      <c r="N12" s="13"/>
      <c r="O12" s="13"/>
      <c r="P12" s="412" t="e">
        <f>IF('行政コスト計算書及び純資産変動計算書(PL＆NW)円単位'!P12:Q12=0, "-",ROUND('行政コスト計算書及び純資産変動計算書(PL＆NW)円単位'!P12:Q12 /設定!$J$3, 0))</f>
        <v>#DIV/0!</v>
      </c>
      <c r="Q12" s="413"/>
      <c r="R12" s="247" t="str">
        <f t="shared" si="0"/>
        <v>-</v>
      </c>
      <c r="S12" s="41"/>
      <c r="T12" s="41"/>
      <c r="U12" s="41"/>
      <c r="V12" s="41"/>
      <c r="W12" s="41"/>
      <c r="X12" s="41"/>
    </row>
    <row r="13" spans="2:24" s="11" customFormat="1" ht="15.15" customHeight="1">
      <c r="B13" s="12"/>
      <c r="C13" s="13"/>
      <c r="D13" s="13"/>
      <c r="E13" s="14"/>
      <c r="F13" s="14"/>
      <c r="G13" s="14" t="s">
        <v>73</v>
      </c>
      <c r="H13" s="14"/>
      <c r="I13" s="14"/>
      <c r="J13" s="14"/>
      <c r="K13" s="14"/>
      <c r="L13" s="14"/>
      <c r="M13" s="13"/>
      <c r="N13" s="13"/>
      <c r="O13" s="13"/>
      <c r="P13" s="412" t="e">
        <f>IF('行政コスト計算書及び純資産変動計算書(PL＆NW)円単位'!P13:Q13=0, "-",ROUND('行政コスト計算書及び純資産変動計算書(PL＆NW)円単位'!P13:Q13 /設定!$J$3, 0))</f>
        <v>#DIV/0!</v>
      </c>
      <c r="Q13" s="413"/>
      <c r="R13" s="247" t="str">
        <f t="shared" si="0"/>
        <v>-</v>
      </c>
      <c r="S13" s="41"/>
      <c r="T13" s="41"/>
      <c r="U13" s="41"/>
      <c r="V13" s="41"/>
      <c r="W13" s="41"/>
      <c r="X13" s="41"/>
    </row>
    <row r="14" spans="2:24" s="11" customFormat="1" ht="15.15" customHeight="1">
      <c r="B14" s="12"/>
      <c r="C14" s="13"/>
      <c r="D14" s="13"/>
      <c r="E14" s="14"/>
      <c r="F14" s="14"/>
      <c r="G14" s="14" t="s">
        <v>42</v>
      </c>
      <c r="H14" s="14"/>
      <c r="I14" s="14"/>
      <c r="J14" s="14"/>
      <c r="K14" s="14"/>
      <c r="L14" s="14"/>
      <c r="M14" s="13"/>
      <c r="N14" s="13"/>
      <c r="O14" s="13"/>
      <c r="P14" s="412" t="e">
        <f>IF('行政コスト計算書及び純資産変動計算書(PL＆NW)円単位'!P14:Q14=0, "-",ROUND('行政コスト計算書及び純資産変動計算書(PL＆NW)円単位'!P14:Q14 /設定!$J$3, 0))</f>
        <v>#DIV/0!</v>
      </c>
      <c r="Q14" s="413"/>
      <c r="R14" s="247" t="str">
        <f t="shared" si="0"/>
        <v>-</v>
      </c>
      <c r="S14" s="41"/>
      <c r="T14" s="41"/>
      <c r="U14" s="41"/>
      <c r="V14" s="41"/>
      <c r="W14" s="41"/>
      <c r="X14" s="41"/>
    </row>
    <row r="15" spans="2:24" s="11" customFormat="1" ht="15.15" customHeight="1">
      <c r="B15" s="12"/>
      <c r="C15" s="13"/>
      <c r="D15" s="13"/>
      <c r="E15" s="14"/>
      <c r="F15" s="14" t="s">
        <v>74</v>
      </c>
      <c r="G15" s="14"/>
      <c r="H15" s="14"/>
      <c r="I15" s="14"/>
      <c r="J15" s="14"/>
      <c r="K15" s="14"/>
      <c r="L15" s="14"/>
      <c r="M15" s="13"/>
      <c r="N15" s="13"/>
      <c r="O15" s="13"/>
      <c r="P15" s="412" t="e">
        <f>IF('行政コスト計算書及び純資産変動計算書(PL＆NW)円単位'!P15:Q15=0, "-",ROUND('行政コスト計算書及び純資産変動計算書(PL＆NW)円単位'!P15:Q15 /設定!$J$3, 0))</f>
        <v>#DIV/0!</v>
      </c>
      <c r="Q15" s="413"/>
      <c r="R15" s="247" t="str">
        <f>IFERROR(P15/$P$8,"-")</f>
        <v>-</v>
      </c>
      <c r="S15" s="41"/>
      <c r="T15" s="41"/>
      <c r="U15" s="41"/>
      <c r="V15" s="41"/>
      <c r="W15" s="41"/>
      <c r="X15" s="41"/>
    </row>
    <row r="16" spans="2:24" s="11" customFormat="1" ht="15.15" customHeight="1">
      <c r="B16" s="12"/>
      <c r="C16" s="13"/>
      <c r="D16" s="13"/>
      <c r="E16" s="14"/>
      <c r="F16" s="14"/>
      <c r="G16" s="14" t="s">
        <v>75</v>
      </c>
      <c r="H16" s="14"/>
      <c r="I16" s="14"/>
      <c r="J16" s="14"/>
      <c r="K16" s="14"/>
      <c r="L16" s="14"/>
      <c r="M16" s="13"/>
      <c r="N16" s="13"/>
      <c r="O16" s="13"/>
      <c r="P16" s="412" t="e">
        <f>IF('行政コスト計算書及び純資産変動計算書(PL＆NW)円単位'!P16:Q16=0, "-",ROUND('行政コスト計算書及び純資産変動計算書(PL＆NW)円単位'!P16:Q16 /設定!$J$3, 0))</f>
        <v>#DIV/0!</v>
      </c>
      <c r="Q16" s="413"/>
      <c r="R16" s="247" t="str">
        <f t="shared" ref="R16:R28" si="1">IFERROR(P16/$P$8, "-")</f>
        <v>-</v>
      </c>
      <c r="S16" s="41"/>
      <c r="T16" s="41"/>
      <c r="U16" s="41"/>
      <c r="V16" s="41"/>
      <c r="W16" s="41"/>
      <c r="X16" s="41"/>
    </row>
    <row r="17" spans="2:24" s="11" customFormat="1" ht="15.15" customHeight="1">
      <c r="B17" s="12"/>
      <c r="C17" s="13"/>
      <c r="D17" s="13"/>
      <c r="E17" s="14"/>
      <c r="F17" s="14"/>
      <c r="G17" s="14" t="s">
        <v>76</v>
      </c>
      <c r="H17" s="14"/>
      <c r="I17" s="14"/>
      <c r="J17" s="14"/>
      <c r="K17" s="14"/>
      <c r="L17" s="14"/>
      <c r="M17" s="13"/>
      <c r="N17" s="13"/>
      <c r="O17" s="13"/>
      <c r="P17" s="412" t="e">
        <f>IF('行政コスト計算書及び純資産変動計算書(PL＆NW)円単位'!P17:Q17=0, "-",ROUND('行政コスト計算書及び純資産変動計算書(PL＆NW)円単位'!P17:Q17 /設定!$J$3, 0))</f>
        <v>#DIV/0!</v>
      </c>
      <c r="Q17" s="413"/>
      <c r="R17" s="247" t="str">
        <f t="shared" si="1"/>
        <v>-</v>
      </c>
      <c r="S17" s="41"/>
      <c r="T17" s="41"/>
      <c r="U17" s="41"/>
      <c r="V17" s="41"/>
      <c r="W17" s="41"/>
      <c r="X17" s="41"/>
    </row>
    <row r="18" spans="2:24" s="11" customFormat="1" ht="15.15" customHeight="1">
      <c r="B18" s="12"/>
      <c r="C18" s="13"/>
      <c r="D18" s="13"/>
      <c r="E18" s="14"/>
      <c r="F18" s="14"/>
      <c r="G18" s="14" t="s">
        <v>77</v>
      </c>
      <c r="H18" s="14"/>
      <c r="I18" s="14"/>
      <c r="J18" s="14"/>
      <c r="K18" s="14"/>
      <c r="L18" s="14"/>
      <c r="M18" s="13"/>
      <c r="N18" s="13"/>
      <c r="O18" s="13"/>
      <c r="P18" s="412" t="e">
        <f>IF('行政コスト計算書及び純資産変動計算書(PL＆NW)円単位'!P18:Q18=0, "-",ROUND('行政コスト計算書及び純資産変動計算書(PL＆NW)円単位'!P18:Q18 /設定!$J$3, 0))</f>
        <v>#DIV/0!</v>
      </c>
      <c r="Q18" s="413"/>
      <c r="R18" s="247" t="str">
        <f t="shared" si="1"/>
        <v>-</v>
      </c>
      <c r="S18" s="41"/>
      <c r="T18" s="41"/>
      <c r="U18" s="41"/>
      <c r="V18" s="41"/>
      <c r="W18" s="41"/>
      <c r="X18" s="41"/>
    </row>
    <row r="19" spans="2:24" s="11" customFormat="1" ht="15.15" customHeight="1">
      <c r="B19" s="12"/>
      <c r="C19" s="13"/>
      <c r="D19" s="13"/>
      <c r="E19" s="14"/>
      <c r="F19" s="14"/>
      <c r="G19" s="14" t="s">
        <v>42</v>
      </c>
      <c r="H19" s="14"/>
      <c r="I19" s="14"/>
      <c r="J19" s="14"/>
      <c r="K19" s="14"/>
      <c r="L19" s="14"/>
      <c r="M19" s="13"/>
      <c r="N19" s="13"/>
      <c r="O19" s="13"/>
      <c r="P19" s="412" t="e">
        <f>IF('行政コスト計算書及び純資産変動計算書(PL＆NW)円単位'!P19:Q19=0, "-",ROUND('行政コスト計算書及び純資産変動計算書(PL＆NW)円単位'!P19:Q19 /設定!$J$3, 0))</f>
        <v>#DIV/0!</v>
      </c>
      <c r="Q19" s="413"/>
      <c r="R19" s="247" t="str">
        <f t="shared" si="1"/>
        <v>-</v>
      </c>
      <c r="S19" s="41"/>
      <c r="T19" s="41"/>
      <c r="U19" s="41"/>
      <c r="V19" s="41"/>
      <c r="W19" s="41"/>
      <c r="X19" s="41"/>
    </row>
    <row r="20" spans="2:24" s="11" customFormat="1" ht="15.15" customHeight="1">
      <c r="B20" s="12"/>
      <c r="C20" s="13"/>
      <c r="D20" s="13"/>
      <c r="E20" s="14"/>
      <c r="F20" s="14" t="s">
        <v>78</v>
      </c>
      <c r="G20" s="14"/>
      <c r="H20" s="14"/>
      <c r="I20" s="14"/>
      <c r="J20" s="14"/>
      <c r="K20" s="14"/>
      <c r="L20" s="14"/>
      <c r="M20" s="13"/>
      <c r="N20" s="13"/>
      <c r="O20" s="13"/>
      <c r="P20" s="412" t="e">
        <f>IF('行政コスト計算書及び純資産変動計算書(PL＆NW)円単位'!P20:Q20=0, "-",ROUND('行政コスト計算書及び純資産変動計算書(PL＆NW)円単位'!P20:Q20 /設定!$J$3, 0))</f>
        <v>#DIV/0!</v>
      </c>
      <c r="Q20" s="413"/>
      <c r="R20" s="247" t="str">
        <f t="shared" si="1"/>
        <v>-</v>
      </c>
      <c r="S20" s="41"/>
      <c r="T20" s="41"/>
      <c r="U20" s="42"/>
      <c r="V20" s="42"/>
      <c r="W20" s="42"/>
      <c r="X20" s="42"/>
    </row>
    <row r="21" spans="2:24" s="11" customFormat="1" ht="15.15" customHeight="1">
      <c r="B21" s="12"/>
      <c r="C21" s="13"/>
      <c r="D21" s="13"/>
      <c r="E21" s="14"/>
      <c r="F21" s="14"/>
      <c r="G21" s="13" t="s">
        <v>79</v>
      </c>
      <c r="H21" s="13"/>
      <c r="I21" s="14"/>
      <c r="J21" s="13"/>
      <c r="K21" s="14"/>
      <c r="L21" s="14"/>
      <c r="M21" s="13"/>
      <c r="N21" s="13"/>
      <c r="O21" s="13"/>
      <c r="P21" s="412" t="e">
        <f>IF('行政コスト計算書及び純資産変動計算書(PL＆NW)円単位'!P21:Q21=0, "-",ROUND('行政コスト計算書及び純資産変動計算書(PL＆NW)円単位'!P21:Q21 /設定!$J$3, 0))</f>
        <v>#DIV/0!</v>
      </c>
      <c r="Q21" s="413"/>
      <c r="R21" s="247" t="str">
        <f t="shared" si="1"/>
        <v>-</v>
      </c>
      <c r="S21" s="41"/>
      <c r="T21" s="41"/>
      <c r="U21" s="42"/>
      <c r="V21" s="42"/>
      <c r="W21" s="42"/>
      <c r="X21" s="42"/>
    </row>
    <row r="22" spans="2:24" s="11" customFormat="1" ht="15.15" customHeight="1">
      <c r="B22" s="12"/>
      <c r="C22" s="13"/>
      <c r="D22" s="13"/>
      <c r="E22" s="14"/>
      <c r="F22" s="14"/>
      <c r="G22" s="14" t="s">
        <v>80</v>
      </c>
      <c r="H22" s="14"/>
      <c r="I22" s="14"/>
      <c r="J22" s="14"/>
      <c r="K22" s="14"/>
      <c r="L22" s="14"/>
      <c r="M22" s="13"/>
      <c r="N22" s="13"/>
      <c r="O22" s="13"/>
      <c r="P22" s="412" t="e">
        <f>IF('行政コスト計算書及び純資産変動計算書(PL＆NW)円単位'!P22:Q22=0, "-",ROUND('行政コスト計算書及び純資産変動計算書(PL＆NW)円単位'!P22:Q22 /設定!$J$3, 0))</f>
        <v>#DIV/0!</v>
      </c>
      <c r="Q22" s="413"/>
      <c r="R22" s="247" t="str">
        <f t="shared" si="1"/>
        <v>-</v>
      </c>
      <c r="S22" s="41"/>
      <c r="T22" s="41"/>
      <c r="U22" s="42"/>
      <c r="V22" s="42"/>
      <c r="W22" s="42"/>
      <c r="X22" s="42"/>
    </row>
    <row r="23" spans="2:24" s="11" customFormat="1" ht="15.15" customHeight="1">
      <c r="B23" s="12"/>
      <c r="C23" s="13"/>
      <c r="D23" s="13"/>
      <c r="E23" s="14"/>
      <c r="F23" s="14"/>
      <c r="G23" s="14" t="s">
        <v>15</v>
      </c>
      <c r="H23" s="14"/>
      <c r="I23" s="14"/>
      <c r="J23" s="14"/>
      <c r="K23" s="14"/>
      <c r="L23" s="14"/>
      <c r="M23" s="13"/>
      <c r="N23" s="13"/>
      <c r="O23" s="13"/>
      <c r="P23" s="412" t="e">
        <f>IF('行政コスト計算書及び純資産変動計算書(PL＆NW)円単位'!P23:Q23=0, "-",ROUND('行政コスト計算書及び純資産変動計算書(PL＆NW)円単位'!P23:Q23 /設定!$J$3, 0))</f>
        <v>#DIV/0!</v>
      </c>
      <c r="Q23" s="413"/>
      <c r="R23" s="247" t="str">
        <f t="shared" si="1"/>
        <v>-</v>
      </c>
      <c r="S23" s="41"/>
      <c r="T23" s="41"/>
      <c r="U23" s="42"/>
      <c r="V23" s="42"/>
      <c r="W23" s="42"/>
      <c r="X23" s="42"/>
    </row>
    <row r="24" spans="2:24" s="11" customFormat="1" ht="15.15" customHeight="1">
      <c r="B24" s="12"/>
      <c r="C24" s="13"/>
      <c r="D24" s="13"/>
      <c r="E24" s="20" t="s">
        <v>81</v>
      </c>
      <c r="F24" s="20"/>
      <c r="G24" s="14"/>
      <c r="H24" s="20"/>
      <c r="I24" s="14"/>
      <c r="J24" s="14"/>
      <c r="K24" s="14"/>
      <c r="L24" s="14"/>
      <c r="M24" s="13"/>
      <c r="N24" s="13"/>
      <c r="O24" s="13"/>
      <c r="P24" s="412" t="e">
        <f>IF('行政コスト計算書及び純資産変動計算書(PL＆NW)円単位'!P24:Q24=0, "-",ROUND('行政コスト計算書及び純資産変動計算書(PL＆NW)円単位'!P24:Q24 /設定!$J$3, 0))</f>
        <v>#DIV/0!</v>
      </c>
      <c r="Q24" s="413"/>
      <c r="R24" s="247" t="str">
        <f t="shared" si="1"/>
        <v>-</v>
      </c>
      <c r="S24" s="41"/>
      <c r="T24" s="41"/>
      <c r="U24" s="42"/>
      <c r="V24" s="42"/>
      <c r="W24" s="42"/>
      <c r="X24" s="42"/>
    </row>
    <row r="25" spans="2:24" s="11" customFormat="1" ht="15.15" customHeight="1">
      <c r="B25" s="12"/>
      <c r="C25" s="13"/>
      <c r="D25" s="13"/>
      <c r="E25" s="14"/>
      <c r="F25" s="14" t="s">
        <v>82</v>
      </c>
      <c r="G25" s="14"/>
      <c r="H25" s="13"/>
      <c r="I25" s="14"/>
      <c r="J25" s="14"/>
      <c r="K25" s="14"/>
      <c r="L25" s="14"/>
      <c r="M25" s="13"/>
      <c r="N25" s="13"/>
      <c r="O25" s="13"/>
      <c r="P25" s="412" t="e">
        <f>IF('行政コスト計算書及び純資産変動計算書(PL＆NW)円単位'!P25:Q25=0, "-",ROUND('行政コスト計算書及び純資産変動計算書(PL＆NW)円単位'!P25:Q25 /設定!$J$3, 0))</f>
        <v>#DIV/0!</v>
      </c>
      <c r="Q25" s="413"/>
      <c r="R25" s="247" t="str">
        <f t="shared" si="1"/>
        <v>-</v>
      </c>
      <c r="S25" s="41"/>
      <c r="T25" s="41"/>
      <c r="U25" s="42"/>
      <c r="V25" s="42"/>
      <c r="W25" s="42"/>
      <c r="X25" s="42"/>
    </row>
    <row r="26" spans="2:24" s="11" customFormat="1" ht="15.15" customHeight="1">
      <c r="B26" s="12"/>
      <c r="C26" s="13"/>
      <c r="D26" s="13"/>
      <c r="E26" s="14"/>
      <c r="F26" s="14" t="s">
        <v>83</v>
      </c>
      <c r="G26" s="14"/>
      <c r="H26" s="13"/>
      <c r="I26" s="14"/>
      <c r="J26" s="14"/>
      <c r="K26" s="14"/>
      <c r="L26" s="14"/>
      <c r="M26" s="13"/>
      <c r="N26" s="13"/>
      <c r="O26" s="13"/>
      <c r="P26" s="412" t="e">
        <f>IF('行政コスト計算書及び純資産変動計算書(PL＆NW)円単位'!P26:Q26=0, "-",ROUND('行政コスト計算書及び純資産変動計算書(PL＆NW)円単位'!P26:Q26 /設定!$J$3, 0))</f>
        <v>#DIV/0!</v>
      </c>
      <c r="Q26" s="413"/>
      <c r="R26" s="247" t="str">
        <f t="shared" si="1"/>
        <v>-</v>
      </c>
      <c r="S26" s="41"/>
      <c r="T26" s="41"/>
      <c r="U26" s="41"/>
      <c r="V26" s="41"/>
      <c r="W26" s="41"/>
      <c r="X26" s="41"/>
    </row>
    <row r="27" spans="2:24" s="11" customFormat="1" ht="15.15" customHeight="1">
      <c r="B27" s="12"/>
      <c r="C27" s="13"/>
      <c r="D27" s="13"/>
      <c r="E27" s="14"/>
      <c r="F27" s="14" t="s">
        <v>84</v>
      </c>
      <c r="G27" s="14"/>
      <c r="H27" s="14"/>
      <c r="I27" s="14"/>
      <c r="J27" s="14"/>
      <c r="K27" s="14"/>
      <c r="L27" s="14"/>
      <c r="M27" s="13"/>
      <c r="N27" s="13"/>
      <c r="O27" s="13"/>
      <c r="P27" s="412" t="str">
        <f>IF('行政コスト計算書及び純資産変動計算書(PL＆NW)円単位'!P27:Q27=0, "-",ROUND('行政コスト計算書及び純資産変動計算書(PL＆NW)円単位'!P27:Q27 /設定!$J$3, 0))</f>
        <v>-</v>
      </c>
      <c r="Q27" s="413"/>
      <c r="R27" s="247" t="str">
        <f t="shared" si="1"/>
        <v>-</v>
      </c>
      <c r="S27" s="41"/>
      <c r="T27" s="107"/>
      <c r="U27" s="41"/>
      <c r="V27" s="41"/>
      <c r="W27" s="41"/>
      <c r="X27" s="41"/>
    </row>
    <row r="28" spans="2:24" s="11" customFormat="1" ht="15.15" customHeight="1">
      <c r="B28" s="12"/>
      <c r="C28" s="13"/>
      <c r="D28" s="13"/>
      <c r="E28" s="14"/>
      <c r="F28" s="14" t="s">
        <v>32</v>
      </c>
      <c r="G28" s="14"/>
      <c r="H28" s="14"/>
      <c r="I28" s="14"/>
      <c r="J28" s="14"/>
      <c r="K28" s="14"/>
      <c r="L28" s="14"/>
      <c r="M28" s="13"/>
      <c r="N28" s="13"/>
      <c r="O28" s="13"/>
      <c r="P28" s="412" t="e">
        <f>IF('行政コスト計算書及び純資産変動計算書(PL＆NW)円単位'!P28:Q28=0, "-",ROUND('行政コスト計算書及び純資産変動計算書(PL＆NW)円単位'!P28:Q28 /設定!$J$3, 0))</f>
        <v>#DIV/0!</v>
      </c>
      <c r="Q28" s="413"/>
      <c r="R28" s="247" t="str">
        <f t="shared" si="1"/>
        <v>-</v>
      </c>
      <c r="S28" s="41"/>
      <c r="T28" s="41"/>
      <c r="U28" s="41"/>
      <c r="V28" s="41"/>
      <c r="W28" s="41"/>
      <c r="X28" s="41"/>
    </row>
    <row r="29" spans="2:24" s="11" customFormat="1" ht="15.15" customHeight="1">
      <c r="B29" s="12"/>
      <c r="C29" s="13"/>
      <c r="D29" s="19" t="s">
        <v>86</v>
      </c>
      <c r="E29" s="19"/>
      <c r="F29" s="14"/>
      <c r="G29" s="14"/>
      <c r="H29" s="14"/>
      <c r="I29" s="14"/>
      <c r="J29" s="14"/>
      <c r="K29" s="13"/>
      <c r="L29" s="13"/>
      <c r="M29" s="13"/>
      <c r="N29" s="13"/>
      <c r="O29" s="27"/>
      <c r="P29" s="412" t="e">
        <f>IF('行政コスト計算書及び純資産変動計算書(PL＆NW)円単位'!P29:Q29=0, "-",ROUND('行政コスト計算書及び純資産変動計算書(PL＆NW)円単位'!P29:Q29 /設定!$J$3, 0))</f>
        <v>#DIV/0!</v>
      </c>
      <c r="Q29" s="413"/>
      <c r="R29" s="247" t="str">
        <f>IFERROR(P29/$P$29, "-")</f>
        <v>-</v>
      </c>
      <c r="S29" s="41"/>
      <c r="T29" s="41"/>
      <c r="U29" s="41"/>
      <c r="V29" s="41"/>
      <c r="W29" s="41"/>
      <c r="X29" s="41"/>
    </row>
    <row r="30" spans="2:24" s="11" customFormat="1" ht="15.15" customHeight="1">
      <c r="B30" s="12"/>
      <c r="C30" s="13"/>
      <c r="D30" s="13"/>
      <c r="E30" s="19" t="s">
        <v>87</v>
      </c>
      <c r="F30" s="19"/>
      <c r="G30" s="14"/>
      <c r="H30" s="14"/>
      <c r="I30" s="14"/>
      <c r="J30" s="14"/>
      <c r="K30" s="26"/>
      <c r="L30" s="26"/>
      <c r="M30" s="26"/>
      <c r="N30" s="13"/>
      <c r="O30" s="27"/>
      <c r="P30" s="412" t="e">
        <f>IF('行政コスト計算書及び純資産変動計算書(PL＆NW)円単位'!P30:Q30=0, "-",ROUND('行政コスト計算書及び純資産変動計算書(PL＆NW)円単位'!P30:Q30 /設定!$J$3, 0))</f>
        <v>#DIV/0!</v>
      </c>
      <c r="Q30" s="413"/>
      <c r="R30" s="247" t="str">
        <f>IFERROR(P30/$P$29, "-")</f>
        <v>-</v>
      </c>
      <c r="S30" s="41"/>
      <c r="T30" s="41"/>
      <c r="U30" s="41"/>
      <c r="V30" s="41"/>
      <c r="W30" s="41"/>
      <c r="X30" s="41"/>
    </row>
    <row r="31" spans="2:24" s="11" customFormat="1" ht="15.15" customHeight="1">
      <c r="B31" s="12"/>
      <c r="C31" s="13"/>
      <c r="D31" s="13"/>
      <c r="E31" s="14" t="s">
        <v>42</v>
      </c>
      <c r="F31" s="14"/>
      <c r="G31" s="13"/>
      <c r="H31" s="14"/>
      <c r="I31" s="14"/>
      <c r="J31" s="14"/>
      <c r="K31" s="26"/>
      <c r="L31" s="26"/>
      <c r="M31" s="26"/>
      <c r="N31" s="43"/>
      <c r="O31" s="44"/>
      <c r="P31" s="412" t="e">
        <f>IF('行政コスト計算書及び純資産変動計算書(PL＆NW)円単位'!P31:Q31=0, "-",ROUND('行政コスト計算書及び純資産変動計算書(PL＆NW)円単位'!P31:Q31 /設定!$J$3, 0))</f>
        <v>#DIV/0!</v>
      </c>
      <c r="Q31" s="413"/>
      <c r="R31" s="247" t="str">
        <f>IFERROR(P31/$P$29, "-")</f>
        <v>-</v>
      </c>
      <c r="S31" s="41"/>
      <c r="T31" s="41"/>
      <c r="U31" s="41"/>
      <c r="V31" s="41"/>
      <c r="W31" s="41"/>
      <c r="X31" s="41"/>
    </row>
    <row r="32" spans="2:24" s="11" customFormat="1" ht="15.15" customHeight="1">
      <c r="B32" s="45"/>
      <c r="C32" s="46" t="s">
        <v>88</v>
      </c>
      <c r="D32" s="46"/>
      <c r="E32" s="47"/>
      <c r="F32" s="47"/>
      <c r="G32" s="46"/>
      <c r="H32" s="47"/>
      <c r="I32" s="47"/>
      <c r="J32" s="47"/>
      <c r="K32" s="48"/>
      <c r="L32" s="48"/>
      <c r="M32" s="48"/>
      <c r="N32" s="49"/>
      <c r="O32" s="49"/>
      <c r="P32" s="416" t="e">
        <f>IF('行政コスト計算書及び純資産変動計算書(PL＆NW)円単位'!P32:Q32=0, "-",ROUND('行政コスト計算書及び純資産変動計算書(PL＆NW)円単位'!P32:Q32 /設定!$J$3, 0))</f>
        <v>#DIV/0!</v>
      </c>
      <c r="Q32" s="417"/>
      <c r="R32" s="248" t="s">
        <v>201</v>
      </c>
      <c r="S32" s="41"/>
      <c r="T32" s="41"/>
      <c r="U32" s="41"/>
      <c r="V32" s="41"/>
      <c r="W32" s="41"/>
      <c r="X32" s="41"/>
    </row>
    <row r="33" spans="2:24" s="11" customFormat="1" ht="15.15" customHeight="1">
      <c r="B33" s="12"/>
      <c r="C33" s="13"/>
      <c r="D33" s="14" t="s">
        <v>89</v>
      </c>
      <c r="E33" s="14"/>
      <c r="F33" s="14"/>
      <c r="G33" s="13"/>
      <c r="H33" s="14"/>
      <c r="I33" s="14"/>
      <c r="J33" s="14"/>
      <c r="K33" s="26"/>
      <c r="L33" s="26"/>
      <c r="M33" s="26"/>
      <c r="N33" s="50"/>
      <c r="O33" s="50"/>
      <c r="P33" s="412" t="e">
        <f>IF('行政コスト計算書及び純資産変動計算書(PL＆NW)円単位'!P33:Q33=0, "-",ROUND('行政コスト計算書及び純資産変動計算書(PL＆NW)円単位'!P33:Q33 /設定!$J$3, 0))</f>
        <v>#DIV/0!</v>
      </c>
      <c r="Q33" s="413"/>
      <c r="R33" s="247" t="str">
        <f>IFERROR(P33/$P$33, "-")</f>
        <v>-</v>
      </c>
      <c r="S33" s="41"/>
      <c r="T33" s="41"/>
      <c r="U33" s="41"/>
      <c r="V33" s="41"/>
      <c r="W33" s="41"/>
      <c r="X33" s="41"/>
    </row>
    <row r="34" spans="2:24" s="11" customFormat="1" ht="15.15" customHeight="1">
      <c r="B34" s="12"/>
      <c r="C34" s="13"/>
      <c r="D34" s="14"/>
      <c r="E34" s="14" t="s">
        <v>90</v>
      </c>
      <c r="F34" s="14"/>
      <c r="G34" s="13"/>
      <c r="H34" s="14"/>
      <c r="I34" s="14"/>
      <c r="J34" s="14"/>
      <c r="K34" s="26"/>
      <c r="L34" s="26"/>
      <c r="M34" s="26"/>
      <c r="N34" s="50"/>
      <c r="O34" s="50"/>
      <c r="P34" s="412" t="str">
        <f>IF('行政コスト計算書及び純資産変動計算書(PL＆NW)円単位'!P34:Q34=0, "-",ROUND('行政コスト計算書及び純資産変動計算書(PL＆NW)円単位'!P34:Q34 /設定!$J$3, 0))</f>
        <v>-</v>
      </c>
      <c r="Q34" s="413"/>
      <c r="R34" s="247" t="str">
        <f>IFERROR(P34 /$P$33, "-")</f>
        <v>-</v>
      </c>
      <c r="S34" s="41"/>
      <c r="T34" s="41"/>
      <c r="U34" s="41"/>
      <c r="V34" s="41"/>
      <c r="W34" s="41"/>
      <c r="X34" s="41"/>
    </row>
    <row r="35" spans="2:24" s="11" customFormat="1" ht="15.15" customHeight="1">
      <c r="B35" s="12"/>
      <c r="C35" s="13"/>
      <c r="D35" s="13"/>
      <c r="E35" s="20" t="s">
        <v>91</v>
      </c>
      <c r="F35" s="20"/>
      <c r="G35" s="14"/>
      <c r="H35" s="20"/>
      <c r="I35" s="14"/>
      <c r="J35" s="14"/>
      <c r="K35" s="14"/>
      <c r="L35" s="14"/>
      <c r="M35" s="13"/>
      <c r="N35" s="13"/>
      <c r="O35" s="13"/>
      <c r="P35" s="412" t="e">
        <f>IF('行政コスト計算書及び純資産変動計算書(PL＆NW)円単位'!P35:Q35=0, "-",ROUND('行政コスト計算書及び純資産変動計算書(PL＆NW)円単位'!P35:Q35 /設定!$J$3, 0))</f>
        <v>#DIV/0!</v>
      </c>
      <c r="Q35" s="413"/>
      <c r="R35" s="247" t="str">
        <f>IFERROR(P35 /$P$33, "-")</f>
        <v>-</v>
      </c>
      <c r="S35" s="41"/>
      <c r="T35" s="41"/>
      <c r="U35" s="41"/>
      <c r="V35" s="41"/>
      <c r="W35" s="41"/>
      <c r="X35" s="41"/>
    </row>
    <row r="36" spans="2:24" s="11" customFormat="1" ht="15.15" customHeight="1">
      <c r="B36" s="12"/>
      <c r="C36" s="13"/>
      <c r="D36" s="13"/>
      <c r="E36" s="13" t="s">
        <v>92</v>
      </c>
      <c r="F36" s="13"/>
      <c r="G36" s="14"/>
      <c r="H36" s="13"/>
      <c r="I36" s="14"/>
      <c r="J36" s="13"/>
      <c r="K36" s="14"/>
      <c r="L36" s="14"/>
      <c r="M36" s="13"/>
      <c r="N36" s="13"/>
      <c r="O36" s="13"/>
      <c r="P36" s="412" t="str">
        <f>IF('行政コスト計算書及び純資産変動計算書(PL＆NW)円単位'!P36:Q36=0, "-",ROUND('行政コスト計算書及び純資産変動計算書(PL＆NW)円単位'!P36:Q36 /設定!$J$3, 0))</f>
        <v>-</v>
      </c>
      <c r="Q36" s="413"/>
      <c r="R36" s="247" t="str">
        <f>IFERROR(P36 /$P$33, "-")</f>
        <v>-</v>
      </c>
      <c r="S36" s="41"/>
      <c r="T36" s="41"/>
      <c r="U36" s="41"/>
      <c r="V36" s="41"/>
      <c r="W36" s="41"/>
      <c r="X36" s="41"/>
    </row>
    <row r="37" spans="2:24" s="11" customFormat="1" ht="15.15" customHeight="1">
      <c r="B37" s="12"/>
      <c r="C37" s="13"/>
      <c r="D37" s="13"/>
      <c r="E37" s="14" t="s">
        <v>93</v>
      </c>
      <c r="F37" s="14"/>
      <c r="G37" s="14"/>
      <c r="H37" s="14"/>
      <c r="I37" s="14"/>
      <c r="J37" s="14"/>
      <c r="K37" s="14"/>
      <c r="L37" s="14"/>
      <c r="M37" s="13"/>
      <c r="N37" s="13"/>
      <c r="O37" s="13"/>
      <c r="P37" s="412" t="str">
        <f>IF('行政コスト計算書及び純資産変動計算書(PL＆NW)円単位'!P37:Q37=0, "-",ROUND('行政コスト計算書及び純資産変動計算書(PL＆NW)円単位'!P37:Q37 /設定!$J$3, 0))</f>
        <v>-</v>
      </c>
      <c r="Q37" s="413"/>
      <c r="R37" s="247" t="str">
        <f>IFERROR(P37 /$P$33, "-")</f>
        <v>-</v>
      </c>
      <c r="S37" s="41"/>
      <c r="T37" s="41"/>
      <c r="U37" s="41"/>
      <c r="V37" s="41"/>
      <c r="W37" s="41"/>
      <c r="X37" s="41"/>
    </row>
    <row r="38" spans="2:24" s="11" customFormat="1" ht="15.15" customHeight="1">
      <c r="B38" s="12"/>
      <c r="C38" s="13"/>
      <c r="D38" s="13"/>
      <c r="E38" s="14" t="s">
        <v>42</v>
      </c>
      <c r="F38" s="14"/>
      <c r="G38" s="14"/>
      <c r="H38" s="14"/>
      <c r="I38" s="14"/>
      <c r="J38" s="14"/>
      <c r="K38" s="14"/>
      <c r="L38" s="14"/>
      <c r="M38" s="13"/>
      <c r="N38" s="13"/>
      <c r="O38" s="13"/>
      <c r="P38" s="412" t="str">
        <f>IF('行政コスト計算書及び純資産変動計算書(PL＆NW)円単位'!P38:Q38=0, "-",ROUND('行政コスト計算書及び純資産変動計算書(PL＆NW)円単位'!P38:Q38 /設定!$J$3, 0))</f>
        <v>-</v>
      </c>
      <c r="Q38" s="413"/>
      <c r="R38" s="247" t="str">
        <f>IFERROR(P38 /$P$33, "-")</f>
        <v>-</v>
      </c>
      <c r="S38" s="41"/>
      <c r="T38" s="41"/>
      <c r="U38" s="41"/>
      <c r="V38" s="41"/>
      <c r="W38" s="41"/>
      <c r="X38" s="41"/>
    </row>
    <row r="39" spans="2:24" s="11" customFormat="1" ht="15.15" customHeight="1" thickBot="1">
      <c r="B39" s="12"/>
      <c r="C39" s="13"/>
      <c r="D39" s="14" t="s">
        <v>94</v>
      </c>
      <c r="E39" s="14"/>
      <c r="F39" s="14"/>
      <c r="G39" s="14"/>
      <c r="H39" s="14"/>
      <c r="I39" s="14"/>
      <c r="J39" s="14"/>
      <c r="K39" s="26"/>
      <c r="L39" s="26"/>
      <c r="M39" s="26"/>
      <c r="N39" s="13"/>
      <c r="O39" s="27"/>
      <c r="P39" s="412" t="e">
        <f>IF('行政コスト計算書及び純資産変動計算書(PL＆NW)円単位'!P39:Q39=0, "-",ROUND('行政コスト計算書及び純資産変動計算書(PL＆NW)円単位'!P39:Q39 /設定!$J$3, 0))</f>
        <v>#DIV/0!</v>
      </c>
      <c r="Q39" s="413"/>
      <c r="R39" s="247" t="str">
        <f>IFERROR(P39 /$P$39, "-")</f>
        <v>-</v>
      </c>
      <c r="S39" s="41"/>
      <c r="T39" s="41"/>
      <c r="U39" s="41"/>
      <c r="V39" s="41"/>
      <c r="W39" s="41"/>
      <c r="X39" s="41"/>
    </row>
    <row r="40" spans="2:24" s="11" customFormat="1" ht="15.15" customHeight="1">
      <c r="B40" s="12"/>
      <c r="C40" s="13"/>
      <c r="D40" s="13"/>
      <c r="E40" s="14" t="s">
        <v>95</v>
      </c>
      <c r="F40" s="14"/>
      <c r="G40" s="14"/>
      <c r="H40" s="14"/>
      <c r="I40" s="14"/>
      <c r="J40" s="14"/>
      <c r="K40" s="26"/>
      <c r="L40" s="26"/>
      <c r="M40" s="26"/>
      <c r="N40" s="13"/>
      <c r="O40" s="27"/>
      <c r="P40" s="412" t="e">
        <f>IF('行政コスト計算書及び純資産変動計算書(PL＆NW)円単位'!P40:Q40=0, "-",ROUND('行政コスト計算書及び純資産変動計算書(PL＆NW)円単位'!P40:Q40 /設定!$J$3, 0))</f>
        <v>#DIV/0!</v>
      </c>
      <c r="Q40" s="413"/>
      <c r="R40" s="247" t="str">
        <f>IFERROR(P40 /$P$39,"-")</f>
        <v>-</v>
      </c>
      <c r="S40" s="367" t="s">
        <v>2</v>
      </c>
      <c r="T40" s="368"/>
      <c r="U40" s="368"/>
      <c r="V40" s="368"/>
      <c r="W40" s="368"/>
      <c r="X40" s="369"/>
    </row>
    <row r="41" spans="2:24" s="11" customFormat="1" ht="15.15" customHeight="1" thickBot="1">
      <c r="B41" s="12"/>
      <c r="C41" s="13"/>
      <c r="D41" s="13"/>
      <c r="E41" s="14" t="s">
        <v>15</v>
      </c>
      <c r="F41" s="14"/>
      <c r="G41" s="14"/>
      <c r="H41" s="14"/>
      <c r="I41" s="14"/>
      <c r="J41" s="14"/>
      <c r="K41" s="26"/>
      <c r="L41" s="26"/>
      <c r="M41" s="26"/>
      <c r="N41" s="43"/>
      <c r="O41" s="44"/>
      <c r="P41" s="412" t="e">
        <f>IF('行政コスト計算書及び純資産変動計算書(PL＆NW)円単位'!P41:Q41=0, "-",ROUND('行政コスト計算書及び純資産変動計算書(PL＆NW)円単位'!P41:Q41 /設定!$J$3, 0))</f>
        <v>#DIV/0!</v>
      </c>
      <c r="Q41" s="413"/>
      <c r="R41" s="249" t="str">
        <f>IFERROR(P41 /$P$39, "-")</f>
        <v>-</v>
      </c>
      <c r="S41" s="325" t="s">
        <v>96</v>
      </c>
      <c r="T41" s="326"/>
      <c r="U41" s="327" t="s">
        <v>97</v>
      </c>
      <c r="V41" s="325"/>
      <c r="W41" s="327" t="s">
        <v>182</v>
      </c>
      <c r="X41" s="354"/>
    </row>
    <row r="42" spans="2:24" s="11" customFormat="1" ht="15.15" customHeight="1">
      <c r="B42" s="45"/>
      <c r="C42" s="46" t="s">
        <v>206</v>
      </c>
      <c r="D42" s="46"/>
      <c r="E42" s="47"/>
      <c r="F42" s="47"/>
      <c r="G42" s="47"/>
      <c r="H42" s="47"/>
      <c r="I42" s="47"/>
      <c r="J42" s="47"/>
      <c r="K42" s="47"/>
      <c r="L42" s="47"/>
      <c r="M42" s="48"/>
      <c r="N42" s="48"/>
      <c r="O42" s="48"/>
      <c r="P42" s="416" t="e">
        <f>IF('行政コスト計算書及び純資産変動計算書(PL＆NW)円単位'!P42:Q42=0, "-",ROUND('行政コスト計算書及び純資産変動計算書(PL＆NW)円単位'!P42:Q42 /設定!$J$3, 0))</f>
        <v>#DIV/0!</v>
      </c>
      <c r="Q42" s="417"/>
      <c r="R42" s="249" t="s">
        <v>203</v>
      </c>
      <c r="S42" s="461"/>
      <c r="T42" s="462"/>
      <c r="U42" s="429" t="e">
        <f>IF('行政コスト計算書及び純資産変動計算書(PL＆NW)円単位'!T42:T42=0, "-",ROUND('行政コスト計算書及び純資産変動計算書(PL＆NW)円単位'!T42:T42 /設定!$J$3, 0))</f>
        <v>#DIV/0!</v>
      </c>
      <c r="V42" s="430"/>
      <c r="W42" s="429" t="str">
        <f>IF('行政コスト計算書及び純資産変動計算書(PL＆NW)円単位'!V42:V42=0, "-",ROUND('行政コスト計算書及び純資産変動計算書(PL＆NW)円単位'!V42:V42 /設定!$J$3, 0))</f>
        <v>-</v>
      </c>
      <c r="X42" s="431"/>
    </row>
    <row r="43" spans="2:24" s="11" customFormat="1" ht="15.15" customHeight="1">
      <c r="B43" s="12"/>
      <c r="C43" s="13" t="s">
        <v>99</v>
      </c>
      <c r="D43" s="13"/>
      <c r="E43" s="13"/>
      <c r="F43" s="26"/>
      <c r="G43" s="26"/>
      <c r="H43" s="26"/>
      <c r="I43" s="26"/>
      <c r="J43" s="26"/>
      <c r="K43" s="26"/>
      <c r="L43" s="25"/>
      <c r="M43" s="26"/>
      <c r="N43" s="26"/>
      <c r="O43" s="26"/>
      <c r="P43" s="412" t="e">
        <f>IF('行政コスト計算書及び純資産変動計算書(PL＆NW)円単位'!P43:Q43=0, "-",ROUND('行政コスト計算書及び純資産変動計算書(PL＆NW)円単位'!P43:Q43 /設定!$J$3, 0))</f>
        <v>#DIV/0!</v>
      </c>
      <c r="Q43" s="413"/>
      <c r="R43" s="247" t="str">
        <f>IFERROR(P43/$P$43, "-")</f>
        <v>-</v>
      </c>
      <c r="S43" s="463"/>
      <c r="T43" s="463"/>
      <c r="U43" s="412" t="e">
        <f>IF('行政コスト計算書及び純資産変動計算書(PL＆NW)円単位'!T43:T43=0, "-",ROUND('行政コスト計算書及び純資産変動計算書(PL＆NW)円単位'!T43:T43 /設定!$J$3, 0))</f>
        <v>#DIV/0!</v>
      </c>
      <c r="V43" s="419"/>
      <c r="W43" s="433"/>
      <c r="X43" s="434"/>
    </row>
    <row r="44" spans="2:24" s="11" customFormat="1" ht="15.15" customHeight="1">
      <c r="B44" s="12"/>
      <c r="C44" s="13"/>
      <c r="D44" s="13" t="s">
        <v>100</v>
      </c>
      <c r="E44" s="13"/>
      <c r="F44" s="51"/>
      <c r="G44" s="51"/>
      <c r="H44" s="51"/>
      <c r="I44" s="51"/>
      <c r="J44" s="51"/>
      <c r="K44" s="13"/>
      <c r="L44" s="25"/>
      <c r="M44" s="26"/>
      <c r="N44" s="26"/>
      <c r="O44" s="26"/>
      <c r="P44" s="412" t="e">
        <f>IF('行政コスト計算書及び純資産変動計算書(PL＆NW)円単位'!P44:Q44=0, "-",ROUND('行政コスト計算書及び純資産変動計算書(PL＆NW)円単位'!P44:Q44 /設定!$J$3, 0))</f>
        <v>#DIV/0!</v>
      </c>
      <c r="Q44" s="413"/>
      <c r="R44" s="247" t="str">
        <f>IFERROR(P44/$P$43, "-")</f>
        <v>-</v>
      </c>
      <c r="S44" s="457"/>
      <c r="T44" s="457"/>
      <c r="U44" s="412" t="e">
        <f>IF('行政コスト計算書及び純資産変動計算書(PL＆NW)円単位'!T44:T44=0, "-",ROUND('行政コスト計算書及び純資産変動計算書(PL＆NW)円単位'!T44:T44 /設定!$J$3, 0))</f>
        <v>#DIV/0!</v>
      </c>
      <c r="V44" s="419"/>
      <c r="W44" s="420"/>
      <c r="X44" s="421"/>
    </row>
    <row r="45" spans="2:24" s="11" customFormat="1" ht="15.15" customHeight="1">
      <c r="B45" s="52"/>
      <c r="C45" s="13"/>
      <c r="D45" s="13" t="s">
        <v>101</v>
      </c>
      <c r="E45" s="53"/>
      <c r="F45" s="53"/>
      <c r="G45" s="53"/>
      <c r="H45" s="53"/>
      <c r="I45" s="53"/>
      <c r="J45" s="53"/>
      <c r="K45" s="13"/>
      <c r="L45" s="25"/>
      <c r="M45" s="26"/>
      <c r="N45" s="26"/>
      <c r="O45" s="26"/>
      <c r="P45" s="412" t="e">
        <f>IF('行政コスト計算書及び純資産変動計算書(PL＆NW)円単位'!P45:Q45=0, "-",ROUND('行政コスト計算書及び純資産変動計算書(PL＆NW)円単位'!P45:Q45 /設定!$J$3, 0))</f>
        <v>#DIV/0!</v>
      </c>
      <c r="Q45" s="413"/>
      <c r="R45" s="247" t="str">
        <f>IFERROR(P45/$P$43, "-")</f>
        <v>-</v>
      </c>
      <c r="S45" s="460"/>
      <c r="T45" s="460"/>
      <c r="U45" s="423" t="e">
        <f>IF('行政コスト計算書及び純資産変動計算書(PL＆NW)円単位'!T45:T45=0, "-",ROUND('行政コスト計算書及び純資産変動計算書(PL＆NW)円単位'!T45:T45 /設定!$J$3, 0))</f>
        <v>#DIV/0!</v>
      </c>
      <c r="V45" s="424"/>
      <c r="W45" s="425"/>
      <c r="X45" s="426"/>
    </row>
    <row r="46" spans="2:24" s="11" customFormat="1" ht="15.15" customHeight="1">
      <c r="B46" s="45"/>
      <c r="C46" s="46" t="s">
        <v>207</v>
      </c>
      <c r="D46" s="54"/>
      <c r="E46" s="55"/>
      <c r="F46" s="55"/>
      <c r="G46" s="55"/>
      <c r="H46" s="56"/>
      <c r="I46" s="56"/>
      <c r="J46" s="56"/>
      <c r="K46" s="46"/>
      <c r="L46" s="46"/>
      <c r="M46" s="46"/>
      <c r="N46" s="46"/>
      <c r="O46" s="46"/>
      <c r="P46" s="416" t="e">
        <f>IF('行政コスト計算書及び純資産変動計算書(PL＆NW)円単位'!P46:Q46=0, "-",ROUND('行政コスト計算書及び純資産変動計算書(PL＆NW)円単位'!P46:Q46 /設定!$J$3, 0))</f>
        <v>#DIV/0!</v>
      </c>
      <c r="Q46" s="417"/>
      <c r="R46" s="248" t="s">
        <v>208</v>
      </c>
      <c r="S46" s="459"/>
      <c r="T46" s="459"/>
      <c r="U46" s="423" t="e">
        <f>IF('行政コスト計算書及び純資産変動計算書(PL＆NW)円単位'!T46:T46=0, "-",ROUND('行政コスト計算書及び純資産変動計算書(PL＆NW)円単位'!T46:T46 /設定!$J$3, 0))</f>
        <v>#DIV/0!</v>
      </c>
      <c r="V46" s="424"/>
      <c r="W46" s="423" t="str">
        <f>IF('行政コスト計算書及び純資産変動計算書(PL＆NW)円単位'!V46:V46=0, "-",ROUND('行政コスト計算書及び純資産変動計算書(PL＆NW)円単位'!V46:V46 /設定!$J$3, 0))</f>
        <v>-</v>
      </c>
      <c r="X46" s="436"/>
    </row>
    <row r="47" spans="2:24" s="11" customFormat="1" ht="15.15" customHeight="1">
      <c r="B47" s="12"/>
      <c r="C47" s="13" t="s">
        <v>103</v>
      </c>
      <c r="D47" s="13"/>
      <c r="E47" s="53"/>
      <c r="F47" s="53"/>
      <c r="G47" s="53"/>
      <c r="H47" s="51"/>
      <c r="I47" s="51"/>
      <c r="J47" s="51"/>
      <c r="K47" s="13"/>
      <c r="L47" s="13"/>
      <c r="M47" s="13"/>
      <c r="N47" s="13"/>
      <c r="O47" s="13"/>
      <c r="P47" s="453"/>
      <c r="Q47" s="458"/>
      <c r="R47" s="247" t="s">
        <v>208</v>
      </c>
      <c r="S47" s="412" t="e">
        <f>IF('行政コスト計算書及び純資産変動計算書(PL＆NW)円単位'!R47:R47=0, "-",ROUND('行政コスト計算書及び純資産変動計算書(PL＆NW)円単位'!R47:R47 /設定!$J$3, 0))</f>
        <v>#DIV/0!</v>
      </c>
      <c r="T47" s="419"/>
      <c r="U47" s="437" t="e">
        <f>IF('行政コスト計算書及び純資産変動計算書(PL＆NW)円単位'!T47:T47=0, "-",ROUND('行政コスト計算書及び純資産変動計算書(PL＆NW)円単位'!T47:T47 /設定!$J$3, 0))</f>
        <v>#DIV/0!</v>
      </c>
      <c r="V47" s="438"/>
      <c r="W47" s="433"/>
      <c r="X47" s="434"/>
    </row>
    <row r="48" spans="2:24" s="11" customFormat="1" ht="15.15" customHeight="1">
      <c r="B48" s="12"/>
      <c r="C48" s="13"/>
      <c r="D48" s="53" t="s">
        <v>104</v>
      </c>
      <c r="E48" s="53"/>
      <c r="F48" s="53"/>
      <c r="G48" s="51"/>
      <c r="H48" s="51"/>
      <c r="I48" s="51"/>
      <c r="J48" s="51"/>
      <c r="K48" s="13"/>
      <c r="L48" s="13"/>
      <c r="M48" s="13"/>
      <c r="N48" s="13"/>
      <c r="O48" s="13"/>
      <c r="P48" s="453"/>
      <c r="Q48" s="458"/>
      <c r="R48" s="247" t="s">
        <v>208</v>
      </c>
      <c r="S48" s="412" t="e">
        <f>IF('行政コスト計算書及び純資産変動計算書(PL＆NW)円単位'!R48:R48=0, "-",ROUND('行政コスト計算書及び純資産変動計算書(PL＆NW)円単位'!R48:R48 /設定!$J$3, 0))</f>
        <v>#DIV/0!</v>
      </c>
      <c r="T48" s="419"/>
      <c r="U48" s="412" t="e">
        <f>IF('行政コスト計算書及び純資産変動計算書(PL＆NW)円単位'!T48:T48=0, "-",ROUND('行政コスト計算書及び純資産変動計算書(PL＆NW)円単位'!T48:T48 /設定!$J$3, 0))</f>
        <v>#DIV/0!</v>
      </c>
      <c r="V48" s="419"/>
      <c r="W48" s="420"/>
      <c r="X48" s="421"/>
    </row>
    <row r="49" spans="2:24" s="11" customFormat="1" ht="15.15" customHeight="1">
      <c r="B49" s="12"/>
      <c r="C49" s="13"/>
      <c r="D49" s="53" t="s">
        <v>105</v>
      </c>
      <c r="E49" s="53"/>
      <c r="F49" s="53"/>
      <c r="G49" s="53"/>
      <c r="H49" s="51"/>
      <c r="I49" s="51"/>
      <c r="J49" s="51"/>
      <c r="K49" s="13"/>
      <c r="L49" s="13"/>
      <c r="M49" s="13"/>
      <c r="N49" s="13"/>
      <c r="O49" s="13"/>
      <c r="P49" s="453"/>
      <c r="Q49" s="458"/>
      <c r="R49" s="247" t="s">
        <v>208</v>
      </c>
      <c r="S49" s="412" t="e">
        <f>IF('行政コスト計算書及び純資産変動計算書(PL＆NW)円単位'!R49:R49=0, "-",ROUND('行政コスト計算書及び純資産変動計算書(PL＆NW)円単位'!R49:R49 /設定!$J$3, 0))</f>
        <v>#DIV/0!</v>
      </c>
      <c r="T49" s="419"/>
      <c r="U49" s="412" t="e">
        <f>IF('行政コスト計算書及び純資産変動計算書(PL＆NW)円単位'!T49:T49=0, "-",ROUND('行政コスト計算書及び純資産変動計算書(PL＆NW)円単位'!T49:T49 /設定!$J$3, 0))</f>
        <v>#DIV/0!</v>
      </c>
      <c r="V49" s="419"/>
      <c r="W49" s="420"/>
      <c r="X49" s="421"/>
    </row>
    <row r="50" spans="2:24" s="11" customFormat="1" ht="15.15" customHeight="1">
      <c r="B50" s="12"/>
      <c r="C50" s="13"/>
      <c r="D50" s="53" t="s">
        <v>106</v>
      </c>
      <c r="E50" s="53"/>
      <c r="F50" s="53"/>
      <c r="G50" s="53"/>
      <c r="H50" s="51"/>
      <c r="I50" s="51"/>
      <c r="J50" s="51"/>
      <c r="K50" s="13"/>
      <c r="L50" s="13"/>
      <c r="M50" s="13"/>
      <c r="N50" s="13"/>
      <c r="O50" s="13"/>
      <c r="P50" s="453"/>
      <c r="Q50" s="458"/>
      <c r="R50" s="247" t="s">
        <v>208</v>
      </c>
      <c r="S50" s="412" t="e">
        <f>IF('行政コスト計算書及び純資産変動計算書(PL＆NW)円単位'!R50:R50=0, "-",ROUND('行政コスト計算書及び純資産変動計算書(PL＆NW)円単位'!R50:R50 /設定!$J$3, 0))</f>
        <v>#DIV/0!</v>
      </c>
      <c r="T50" s="419"/>
      <c r="U50" s="412" t="e">
        <f>IF('行政コスト計算書及び純資産変動計算書(PL＆NW)円単位'!T50:T50=0, "-",ROUND('行政コスト計算書及び純資産変動計算書(PL＆NW)円単位'!T50:T50 /設定!$J$3, 0))</f>
        <v>#DIV/0!</v>
      </c>
      <c r="V50" s="419"/>
      <c r="W50" s="420"/>
      <c r="X50" s="421"/>
    </row>
    <row r="51" spans="2:24" s="11" customFormat="1" ht="15.15" customHeight="1">
      <c r="B51" s="12"/>
      <c r="C51" s="13"/>
      <c r="D51" s="53" t="s">
        <v>107</v>
      </c>
      <c r="E51" s="53"/>
      <c r="F51" s="53"/>
      <c r="G51" s="53"/>
      <c r="H51" s="51"/>
      <c r="I51" s="15"/>
      <c r="J51" s="51"/>
      <c r="K51" s="13"/>
      <c r="L51" s="13"/>
      <c r="M51" s="13"/>
      <c r="N51" s="13"/>
      <c r="O51" s="13"/>
      <c r="P51" s="453"/>
      <c r="Q51" s="458"/>
      <c r="R51" s="247" t="s">
        <v>208</v>
      </c>
      <c r="S51" s="412" t="e">
        <f>IF('行政コスト計算書及び純資産変動計算書(PL＆NW)円単位'!R51:R51=0, "-",ROUND('行政コスト計算書及び純資産変動計算書(PL＆NW)円単位'!R51:R51 /設定!$J$3, 0))</f>
        <v>#DIV/0!</v>
      </c>
      <c r="T51" s="419"/>
      <c r="U51" s="412" t="e">
        <f>IF('行政コスト計算書及び純資産変動計算書(PL＆NW)円単位'!T51:T51=0, "-",ROUND('行政コスト計算書及び純資産変動計算書(PL＆NW)円単位'!T51:T51 /設定!$J$3, 0))</f>
        <v>#DIV/0!</v>
      </c>
      <c r="V51" s="419"/>
      <c r="W51" s="420"/>
      <c r="X51" s="421"/>
    </row>
    <row r="52" spans="2:24" s="11" customFormat="1" ht="15.15" customHeight="1">
      <c r="B52" s="12"/>
      <c r="C52" s="13" t="s">
        <v>108</v>
      </c>
      <c r="D52" s="13"/>
      <c r="E52" s="53"/>
      <c r="F52" s="57"/>
      <c r="G52" s="57"/>
      <c r="H52" s="57"/>
      <c r="I52" s="57"/>
      <c r="J52" s="57"/>
      <c r="K52" s="26"/>
      <c r="L52" s="13"/>
      <c r="M52" s="13"/>
      <c r="N52" s="13"/>
      <c r="O52" s="13"/>
      <c r="P52" s="412" t="str">
        <f>IF('行政コスト計算書及び純資産変動計算書(PL＆NW)円単位'!P52:Q52=0, "-",ROUND('行政コスト計算書及び純資産変動計算書(PL＆NW)円単位'!P52:Q52 /設定!$J$3, 0))</f>
        <v>-</v>
      </c>
      <c r="Q52" s="413"/>
      <c r="R52" s="247" t="s">
        <v>203</v>
      </c>
      <c r="S52" s="412" t="str">
        <f>IF('行政コスト計算書及び純資産変動計算書(PL＆NW)円単位'!R52:R52=0, "-",ROUND('行政コスト計算書及び純資産変動計算書(PL＆NW)円単位'!R52:R52 /設定!$J$3, 0))</f>
        <v>-</v>
      </c>
      <c r="T52" s="419"/>
      <c r="U52" s="453"/>
      <c r="V52" s="457"/>
      <c r="W52" s="453"/>
      <c r="X52" s="458"/>
    </row>
    <row r="53" spans="2:24" s="11" customFormat="1" ht="15.15" customHeight="1">
      <c r="B53" s="12"/>
      <c r="C53" s="13" t="s">
        <v>109</v>
      </c>
      <c r="D53" s="13"/>
      <c r="E53" s="53"/>
      <c r="F53" s="58"/>
      <c r="G53" s="57"/>
      <c r="H53" s="57"/>
      <c r="I53" s="57"/>
      <c r="J53" s="57"/>
      <c r="K53" s="26"/>
      <c r="L53" s="50"/>
      <c r="M53" s="50"/>
      <c r="N53" s="50"/>
      <c r="O53" s="50"/>
      <c r="P53" s="412" t="e">
        <f>IF('行政コスト計算書及び純資産変動計算書(PL＆NW)円単位'!P53:Q53=0, "-",ROUND('行政コスト計算書及び純資産変動計算書(PL＆NW)円単位'!P53:Q53 /設定!$J$3, 0))</f>
        <v>#DIV/0!</v>
      </c>
      <c r="Q53" s="413"/>
      <c r="R53" s="247" t="s">
        <v>203</v>
      </c>
      <c r="S53" s="412" t="e">
        <f>IF('行政コスト計算書及び純資産変動計算書(PL＆NW)円単位'!R53:R53=0, "-",ROUND('行政コスト計算書及び純資産変動計算書(PL＆NW)円単位'!R53:R53 /設定!$J$3, 0))</f>
        <v>#DIV/0!</v>
      </c>
      <c r="T53" s="419"/>
      <c r="U53" s="453"/>
      <c r="V53" s="457"/>
      <c r="W53" s="453"/>
      <c r="X53" s="458"/>
    </row>
    <row r="54" spans="2:24" s="11" customFormat="1" ht="15.15" customHeight="1">
      <c r="B54" s="12"/>
      <c r="C54" s="13" t="s">
        <v>183</v>
      </c>
      <c r="D54" s="13"/>
      <c r="E54" s="53"/>
      <c r="F54" s="58"/>
      <c r="G54" s="57"/>
      <c r="H54" s="57"/>
      <c r="I54" s="57"/>
      <c r="J54" s="57"/>
      <c r="K54" s="26"/>
      <c r="L54" s="50"/>
      <c r="M54" s="50"/>
      <c r="N54" s="50"/>
      <c r="O54" s="50"/>
      <c r="P54" s="412" t="str">
        <f>IF('行政コスト計算書及び純資産変動計算書(PL＆NW)円単位'!P54:Q54=0, "-",ROUND('行政コスト計算書及び純資産変動計算書(PL＆NW)円単位'!P54:Q54 /設定!$J$3, 0))</f>
        <v>-</v>
      </c>
      <c r="Q54" s="413"/>
      <c r="R54" s="247" t="s">
        <v>203</v>
      </c>
      <c r="S54" s="439"/>
      <c r="T54" s="440"/>
      <c r="U54" s="453"/>
      <c r="V54" s="454"/>
      <c r="W54" s="455" t="str">
        <f>IF('行政コスト計算書及び純資産変動計算書(PL＆NW)円単位'!V54:V54=0, "-",ROUND('行政コスト計算書及び純資産変動計算書(PL＆NW)円単位'!V54:V54 /設定!$J$3, 0))</f>
        <v>-</v>
      </c>
      <c r="X54" s="456"/>
    </row>
    <row r="55" spans="2:24" s="11" customFormat="1" ht="15.15" customHeight="1">
      <c r="B55" s="12"/>
      <c r="C55" s="13" t="s">
        <v>184</v>
      </c>
      <c r="D55" s="13"/>
      <c r="E55" s="53"/>
      <c r="F55" s="58"/>
      <c r="G55" s="57"/>
      <c r="H55" s="57"/>
      <c r="I55" s="57"/>
      <c r="J55" s="57"/>
      <c r="K55" s="26"/>
      <c r="L55" s="50"/>
      <c r="M55" s="50"/>
      <c r="N55" s="50"/>
      <c r="O55" s="50"/>
      <c r="P55" s="412" t="str">
        <f>IF('行政コスト計算書及び純資産変動計算書(PL＆NW)円単位'!P55:Q55=0, "-",ROUND('行政コスト計算書及び純資産変動計算書(PL＆NW)円単位'!P55:Q55 /設定!$J$3, 0))</f>
        <v>-</v>
      </c>
      <c r="Q55" s="413"/>
      <c r="R55" s="247" t="s">
        <v>203</v>
      </c>
      <c r="S55" s="439"/>
      <c r="T55" s="440"/>
      <c r="U55" s="453"/>
      <c r="V55" s="454"/>
      <c r="W55" s="455" t="str">
        <f>IF('行政コスト計算書及び純資産変動計算書(PL＆NW)円単位'!V55:V55=0, "-",ROUND('行政コスト計算書及び純資産変動計算書(PL＆NW)円単位'!V55:V55 /設定!$J$3, 0))</f>
        <v>-</v>
      </c>
      <c r="X55" s="456"/>
    </row>
    <row r="56" spans="2:24" s="11" customFormat="1" ht="15.15" customHeight="1">
      <c r="B56" s="12"/>
      <c r="C56" s="13" t="s">
        <v>189</v>
      </c>
      <c r="D56" s="13"/>
      <c r="E56" s="53"/>
      <c r="F56" s="58"/>
      <c r="G56" s="58"/>
      <c r="H56" s="57"/>
      <c r="I56" s="57"/>
      <c r="J56" s="57"/>
      <c r="K56" s="26"/>
      <c r="L56" s="13"/>
      <c r="M56" s="13"/>
      <c r="N56" s="13"/>
      <c r="O56" s="13"/>
      <c r="P56" s="412" t="e">
        <f>IF('行政コスト計算書及び純資産変動計算書(PL＆NW)円単位'!P56:Q56=0, "-",ROUND('行政コスト計算書及び純資産変動計算書(PL＆NW)円単位'!P56:Q56 /設定!$J$3, 0))</f>
        <v>#DIV/0!</v>
      </c>
      <c r="Q56" s="413"/>
      <c r="R56" s="247" t="s">
        <v>203</v>
      </c>
      <c r="S56" s="412" t="e">
        <f>IF('行政コスト計算書及び純資産変動計算書(PL＆NW)円単位'!R56:R56=0, "-",ROUND('行政コスト計算書及び純資産変動計算書(PL＆NW)円単位'!R56:R56 /設定!$J$3, 0))</f>
        <v>#DIV/0!</v>
      </c>
      <c r="T56" s="419"/>
      <c r="U56" s="412" t="e">
        <f>IF('行政コスト計算書及び純資産変動計算書(PL＆NW)円単位'!T56:T56=0, "-",ROUND('行政コスト計算書及び純資産変動計算書(PL＆NW)円単位'!T56:T56 /設定!$J$3, 0))</f>
        <v>#DIV/0!</v>
      </c>
      <c r="V56" s="419"/>
      <c r="W56" s="420" t="str">
        <f>IF('行政コスト計算書及び純資産変動計算書(PL＆NW)円単位'!V56:V56=0, " ",ROUND('行政コスト計算書及び純資産変動計算書(PL＆NW)円単位'!V56:V56 /設定!$J$3, 0))</f>
        <v xml:space="preserve"> </v>
      </c>
      <c r="X56" s="421"/>
    </row>
    <row r="57" spans="2:24" s="11" customFormat="1" ht="15.15" customHeight="1">
      <c r="B57" s="52"/>
      <c r="C57" s="43" t="s">
        <v>15</v>
      </c>
      <c r="D57" s="43"/>
      <c r="E57" s="59"/>
      <c r="F57" s="60"/>
      <c r="G57" s="60"/>
      <c r="H57" s="61"/>
      <c r="I57" s="61"/>
      <c r="J57" s="61"/>
      <c r="K57" s="62"/>
      <c r="L57" s="43"/>
      <c r="M57" s="43"/>
      <c r="N57" s="43"/>
      <c r="O57" s="43"/>
      <c r="P57" s="423" t="e">
        <f>IF('行政コスト計算書及び純資産変動計算書(PL＆NW)円単位'!P57:Q57=0, "-",ROUND('行政コスト計算書及び純資産変動計算書(PL＆NW)円単位'!P57:Q57 /設定!$J$3, 0))</f>
        <v>#DIV/0!</v>
      </c>
      <c r="Q57" s="436"/>
      <c r="R57" s="247" t="s">
        <v>203</v>
      </c>
      <c r="S57" s="412" t="e">
        <f>IF('行政コスト計算書及び純資産変動計算書(PL＆NW)円単位'!R57:R57=0, "-",ROUND('行政コスト計算書及び純資産変動計算書(PL＆NW)円単位'!R57:R57 /設定!$J$3, 0))</f>
        <v>#DIV/0!</v>
      </c>
      <c r="T57" s="419"/>
      <c r="U57" s="412" t="e">
        <f>IF('行政コスト計算書及び純資産変動計算書(PL＆NW)円単位'!T57:T57=0, "-",ROUND('行政コスト計算書及び純資産変動計算書(PL＆NW)円単位'!T57:T57 /設定!$J$3, 0))</f>
        <v>#DIV/0!</v>
      </c>
      <c r="V57" s="419"/>
      <c r="W57" s="425"/>
      <c r="X57" s="426"/>
    </row>
    <row r="58" spans="2:24" s="11" customFormat="1" ht="15.15" customHeight="1">
      <c r="B58" s="63" t="s">
        <v>110</v>
      </c>
      <c r="C58" s="64"/>
      <c r="D58" s="65"/>
      <c r="E58" s="66"/>
      <c r="F58" s="67"/>
      <c r="G58" s="68"/>
      <c r="H58" s="68"/>
      <c r="I58" s="69"/>
      <c r="J58" s="68"/>
      <c r="K58" s="70"/>
      <c r="L58" s="64"/>
      <c r="M58" s="64"/>
      <c r="N58" s="64"/>
      <c r="O58" s="64"/>
      <c r="P58" s="416" t="e">
        <f>IF('行政コスト計算書及び純資産変動計算書(PL＆NW)円単位'!P58:Q58=0, "-",ROUND('行政コスト計算書及び純資産変動計算書(PL＆NW)円単位'!P58:Q58 /設定!$J$3, 0))</f>
        <v>#DIV/0!</v>
      </c>
      <c r="Q58" s="417"/>
      <c r="R58" s="248" t="s">
        <v>203</v>
      </c>
      <c r="S58" s="445" t="e">
        <f>IF('行政コスト計算書及び純資産変動計算書(PL＆NW)円単位'!R58:R58=0, "-",ROUND('行政コスト計算書及び純資産変動計算書(PL＆NW)円単位'!R58:R58 /設定!$J$3, 0))</f>
        <v>#DIV/0!</v>
      </c>
      <c r="T58" s="446"/>
      <c r="U58" s="416" t="e">
        <f>IF('行政コスト計算書及び純資産変動計算書(PL＆NW)円単位'!T58:T58=0, "-",ROUND('行政コスト計算書及び純資産変動計算書(PL＆NW)円単位'!T58:T58 /設定!$J$3, 0))</f>
        <v>#DIV/0!</v>
      </c>
      <c r="V58" s="446"/>
      <c r="W58" s="416" t="str">
        <f>IF('行政コスト計算書及び純資産変動計算書(PL＆NW)円単位'!V58:V58=0, "-",ROUND('行政コスト計算書及び純資産変動計算書(PL＆NW)円単位'!V58:V58 /設定!$J$3, 0))</f>
        <v>-</v>
      </c>
      <c r="X58" s="417"/>
    </row>
    <row r="59" spans="2:24" s="11" customFormat="1" ht="15.15" customHeight="1" thickBot="1">
      <c r="B59" s="63" t="s">
        <v>111</v>
      </c>
      <c r="C59" s="64"/>
      <c r="D59" s="65"/>
      <c r="E59" s="66"/>
      <c r="F59" s="67"/>
      <c r="G59" s="68"/>
      <c r="H59" s="68"/>
      <c r="I59" s="69"/>
      <c r="J59" s="68"/>
      <c r="K59" s="70"/>
      <c r="L59" s="64"/>
      <c r="M59" s="64"/>
      <c r="N59" s="64"/>
      <c r="O59" s="64"/>
      <c r="P59" s="412" t="e">
        <f>IF('行政コスト計算書及び純資産変動計算書(PL＆NW)円単位'!P59:Q59=0, "-",ROUND('行政コスト計算書及び純資産変動計算書(PL＆NW)円単位'!P59:Q59 /設定!$J$3, 0))</f>
        <v>#DIV/0!</v>
      </c>
      <c r="Q59" s="413"/>
      <c r="R59" s="247" t="s">
        <v>203</v>
      </c>
      <c r="S59" s="447" t="e">
        <f>IF('行政コスト計算書及び純資産変動計算書(PL＆NW)円単位'!R59:R59=0, "-",ROUND('行政コスト計算書及び純資産変動計算書(PL＆NW)円単位'!R59:R59 /設定!$J$3, 0))</f>
        <v>#DIV/0!</v>
      </c>
      <c r="T59" s="448"/>
      <c r="U59" s="449" t="e">
        <f>IF('行政コスト計算書及び純資産変動計算書(PL＆NW)円単位'!T59:T59=0, "-",ROUND('行政コスト計算書及び純資産変動計算書(PL＆NW)円単位'!T59:T59 /設定!$J$3, 0))</f>
        <v>#DIV/0!</v>
      </c>
      <c r="V59" s="448"/>
      <c r="W59" s="449" t="str">
        <f>IF('行政コスト計算書及び純資産変動計算書(PL＆NW)円単位'!V59:V59=0, "-",ROUND('行政コスト計算書及び純資産変動計算書(PL＆NW)円単位'!V59:V59 /設定!$J$3, 0))</f>
        <v>-</v>
      </c>
      <c r="X59" s="450"/>
    </row>
    <row r="60" spans="2:24" s="11" customFormat="1" ht="15.15" customHeight="1" thickBot="1">
      <c r="B60" s="71" t="s">
        <v>112</v>
      </c>
      <c r="C60" s="72"/>
      <c r="D60" s="73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441" t="e">
        <f>IF('行政コスト計算書及び純資産変動計算書(PL＆NW)円単位'!P60:Q60=0, "-",ROUND('行政コスト計算書及び純資産変動計算書(PL＆NW)円単位'!P60:Q60 /設定!$J$3, 0))</f>
        <v>#DIV/0!</v>
      </c>
      <c r="Q60" s="442"/>
      <c r="R60" s="250" t="s">
        <v>203</v>
      </c>
      <c r="S60" s="443" t="e">
        <f>IF('行政コスト計算書及び純資産変動計算書(PL＆NW)円単位'!R60:R60=0, "-",ROUND('行政コスト計算書及び純資産変動計算書(PL＆NW)円単位'!R60:R60 /設定!$J$3, 0))</f>
        <v>#DIV/0!</v>
      </c>
      <c r="T60" s="444"/>
      <c r="U60" s="441" t="e">
        <f>IF('行政コスト計算書及び純資産変動計算書(PL＆NW)円単位'!T60:T60=0, "-",ROUND('行政コスト計算書及び純資産変動計算書(PL＆NW)円単位'!T60:T60 /設定!$J$3, 0))</f>
        <v>#DIV/0!</v>
      </c>
      <c r="V60" s="444"/>
      <c r="W60" s="441" t="str">
        <f>IF('行政コスト計算書及び純資産変動計算書(PL＆NW)円単位'!V60:V60=0, "-",ROUND('行政コスト計算書及び純資産変動計算書(PL＆NW)円単位'!V60:V60 /設定!$J$3, 0))</f>
        <v>-</v>
      </c>
      <c r="X60" s="442"/>
    </row>
    <row r="61" spans="2:24" s="11" customFormat="1" ht="12">
      <c r="P61" s="74"/>
      <c r="Q61" s="74"/>
      <c r="R61"/>
      <c r="S61" s="74"/>
      <c r="T61" s="74"/>
      <c r="U61" s="74"/>
      <c r="V61" s="74"/>
      <c r="W61" s="74"/>
      <c r="X61" s="74"/>
    </row>
    <row r="62" spans="2:24" s="11" customFormat="1" ht="12">
      <c r="R62"/>
    </row>
  </sheetData>
  <mergeCells count="120">
    <mergeCell ref="U2:X2"/>
    <mergeCell ref="B3:X3"/>
    <mergeCell ref="B4:X4"/>
    <mergeCell ref="B5:X5"/>
    <mergeCell ref="B7:O7"/>
    <mergeCell ref="P7:Q7"/>
    <mergeCell ref="P14:Q14"/>
    <mergeCell ref="P15:Q15"/>
    <mergeCell ref="P16:Q16"/>
    <mergeCell ref="P17:Q17"/>
    <mergeCell ref="P18:Q18"/>
    <mergeCell ref="P19:Q19"/>
    <mergeCell ref="P8:Q8"/>
    <mergeCell ref="P9:Q9"/>
    <mergeCell ref="P10:Q10"/>
    <mergeCell ref="P11:Q11"/>
    <mergeCell ref="P12:Q12"/>
    <mergeCell ref="P13:Q13"/>
    <mergeCell ref="P26:Q26"/>
    <mergeCell ref="P27:Q27"/>
    <mergeCell ref="P28:Q28"/>
    <mergeCell ref="P29:Q29"/>
    <mergeCell ref="P30:Q30"/>
    <mergeCell ref="P31:Q31"/>
    <mergeCell ref="P20:Q20"/>
    <mergeCell ref="P21:Q21"/>
    <mergeCell ref="P22:Q22"/>
    <mergeCell ref="P23:Q23"/>
    <mergeCell ref="P24:Q24"/>
    <mergeCell ref="P25:Q25"/>
    <mergeCell ref="P38:Q38"/>
    <mergeCell ref="P39:Q39"/>
    <mergeCell ref="P40:Q40"/>
    <mergeCell ref="S40:X40"/>
    <mergeCell ref="P41:Q41"/>
    <mergeCell ref="S41:T41"/>
    <mergeCell ref="U41:V41"/>
    <mergeCell ref="W41:X41"/>
    <mergeCell ref="P32:Q32"/>
    <mergeCell ref="P33:Q33"/>
    <mergeCell ref="P34:Q34"/>
    <mergeCell ref="P35:Q35"/>
    <mergeCell ref="P36:Q36"/>
    <mergeCell ref="P37:Q37"/>
    <mergeCell ref="P44:Q44"/>
    <mergeCell ref="S44:T44"/>
    <mergeCell ref="U44:V44"/>
    <mergeCell ref="W44:X44"/>
    <mergeCell ref="P45:Q45"/>
    <mergeCell ref="S45:T45"/>
    <mergeCell ref="U45:V45"/>
    <mergeCell ref="W45:X45"/>
    <mergeCell ref="P42:Q42"/>
    <mergeCell ref="S42:T42"/>
    <mergeCell ref="U42:V42"/>
    <mergeCell ref="W42:X42"/>
    <mergeCell ref="P43:Q43"/>
    <mergeCell ref="S43:T43"/>
    <mergeCell ref="U43:V43"/>
    <mergeCell ref="W43:X43"/>
    <mergeCell ref="P48:Q48"/>
    <mergeCell ref="S48:T48"/>
    <mergeCell ref="U48:V48"/>
    <mergeCell ref="W48:X48"/>
    <mergeCell ref="P49:Q49"/>
    <mergeCell ref="S49:T49"/>
    <mergeCell ref="U49:V49"/>
    <mergeCell ref="W49:X49"/>
    <mergeCell ref="P46:Q46"/>
    <mergeCell ref="S46:T46"/>
    <mergeCell ref="U46:V46"/>
    <mergeCell ref="W46:X46"/>
    <mergeCell ref="P47:Q47"/>
    <mergeCell ref="S47:T47"/>
    <mergeCell ref="U47:V47"/>
    <mergeCell ref="W47:X47"/>
    <mergeCell ref="P52:Q52"/>
    <mergeCell ref="S52:T52"/>
    <mergeCell ref="U52:V52"/>
    <mergeCell ref="W52:X52"/>
    <mergeCell ref="P53:Q53"/>
    <mergeCell ref="S53:T53"/>
    <mergeCell ref="U53:V53"/>
    <mergeCell ref="W53:X53"/>
    <mergeCell ref="P50:Q50"/>
    <mergeCell ref="S50:T50"/>
    <mergeCell ref="U50:V50"/>
    <mergeCell ref="W50:X50"/>
    <mergeCell ref="P51:Q51"/>
    <mergeCell ref="S51:T51"/>
    <mergeCell ref="U51:V51"/>
    <mergeCell ref="W51:X51"/>
    <mergeCell ref="P56:Q56"/>
    <mergeCell ref="S56:T56"/>
    <mergeCell ref="U56:V56"/>
    <mergeCell ref="W56:X56"/>
    <mergeCell ref="P57:Q57"/>
    <mergeCell ref="S57:T57"/>
    <mergeCell ref="U57:V57"/>
    <mergeCell ref="W57:X57"/>
    <mergeCell ref="P54:Q54"/>
    <mergeCell ref="S54:T54"/>
    <mergeCell ref="U54:V54"/>
    <mergeCell ref="W54:X54"/>
    <mergeCell ref="P55:Q55"/>
    <mergeCell ref="S55:T55"/>
    <mergeCell ref="U55:V55"/>
    <mergeCell ref="W55:X55"/>
    <mergeCell ref="P60:Q60"/>
    <mergeCell ref="S60:T60"/>
    <mergeCell ref="U60:V60"/>
    <mergeCell ref="W60:X60"/>
    <mergeCell ref="P58:Q58"/>
    <mergeCell ref="S58:T58"/>
    <mergeCell ref="U58:V58"/>
    <mergeCell ref="W58:X58"/>
    <mergeCell ref="P59:Q59"/>
    <mergeCell ref="S59:T59"/>
    <mergeCell ref="U59:V59"/>
    <mergeCell ref="W59:X59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83" firstPageNumber="5" fitToHeight="0" orientation="portrait" useFirstPageNumber="1" r:id="rId1"/>
  <headerFooter alignWithMargins="0">
    <oddHeader>&amp;L&amp;A</oddHeader>
  </headerFooter>
  <colBreaks count="1" manualBreakCount="1">
    <brk id="2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00B0F0"/>
    <pageSetUpPr fitToPage="1"/>
  </sheetPr>
  <dimension ref="A1:N62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4.1" customHeight="1">
      <c r="L2" s="75"/>
      <c r="M2" s="76"/>
    </row>
    <row r="3" spans="1:13" ht="19.2">
      <c r="A3" s="77"/>
      <c r="B3" s="324" t="s">
        <v>181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3" ht="14.4" customHeight="1">
      <c r="A4" s="13"/>
      <c r="B4" s="380" t="str">
        <f>'資金収支計算書(CF)円単位'!B4:L4</f>
        <v>自　令和 5年 4月 1日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3" ht="14.4" customHeight="1">
      <c r="A5" s="13"/>
      <c r="B5" s="380" t="str">
        <f>'資金収支計算書(CF)円単位'!B5:L5</f>
        <v>至　令和 6年 3月31日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1:13" ht="14.1" customHeight="1" thickBot="1">
      <c r="A6" s="13"/>
      <c r="B6" s="78" t="str">
        <f>IF('貸借対照表(BS)円単位'!B5&lt;&gt;"",'貸借対照表(BS)円単位'!B5,"")</f>
        <v>連結</v>
      </c>
      <c r="C6" s="78"/>
      <c r="D6" s="78"/>
      <c r="E6" s="78"/>
      <c r="F6" s="78"/>
      <c r="G6" s="78"/>
      <c r="H6" s="78"/>
      <c r="I6" s="78"/>
      <c r="J6" s="78"/>
      <c r="K6" s="78"/>
      <c r="L6" s="79" t="s">
        <v>193</v>
      </c>
    </row>
    <row r="7" spans="1:13" ht="12" customHeight="1">
      <c r="A7" s="13"/>
      <c r="B7" s="381" t="s">
        <v>1</v>
      </c>
      <c r="C7" s="382"/>
      <c r="D7" s="382"/>
      <c r="E7" s="382"/>
      <c r="F7" s="382"/>
      <c r="G7" s="382"/>
      <c r="H7" s="382"/>
      <c r="I7" s="383"/>
      <c r="J7" s="383"/>
      <c r="K7" s="384"/>
      <c r="L7" s="388" t="s">
        <v>2</v>
      </c>
      <c r="M7" s="464" t="s">
        <v>195</v>
      </c>
    </row>
    <row r="8" spans="1:13" ht="12" customHeight="1" thickBot="1">
      <c r="A8" s="13"/>
      <c r="B8" s="385"/>
      <c r="C8" s="386"/>
      <c r="D8" s="386"/>
      <c r="E8" s="386"/>
      <c r="F8" s="386"/>
      <c r="G8" s="386"/>
      <c r="H8" s="386"/>
      <c r="I8" s="386"/>
      <c r="J8" s="386"/>
      <c r="K8" s="387"/>
      <c r="L8" s="389"/>
      <c r="M8" s="465"/>
    </row>
    <row r="9" spans="1:13" ht="14.1" customHeight="1">
      <c r="A9" s="80"/>
      <c r="B9" s="81" t="s">
        <v>114</v>
      </c>
      <c r="C9" s="82"/>
      <c r="D9" s="82"/>
      <c r="E9" s="83"/>
      <c r="F9" s="83"/>
      <c r="G9" s="39"/>
      <c r="H9" s="83"/>
      <c r="I9" s="39"/>
      <c r="J9" s="39"/>
      <c r="K9" s="84"/>
      <c r="L9" s="229"/>
      <c r="M9" s="251"/>
    </row>
    <row r="10" spans="1:13" ht="14.1" customHeight="1">
      <c r="A10" s="32"/>
      <c r="B10" s="17"/>
      <c r="C10" s="53" t="s">
        <v>115</v>
      </c>
      <c r="D10" s="53"/>
      <c r="E10" s="51"/>
      <c r="F10" s="51"/>
      <c r="G10" s="13"/>
      <c r="H10" s="51"/>
      <c r="I10" s="13"/>
      <c r="J10" s="13"/>
      <c r="K10" s="27"/>
      <c r="L10" s="16" t="e">
        <f>IF('資金収支計算書(CF)円単位'!L10:M10=0, "-",ROUND('資金収支計算書(CF)円単位'!L10:M10 /設定!$J$3, 0))</f>
        <v>#DIV/0!</v>
      </c>
      <c r="M10" s="251" t="str">
        <f t="shared" ref="M10:M20" si="0">IFERROR(L10/$L$10,"-")</f>
        <v>-</v>
      </c>
    </row>
    <row r="11" spans="1:13" ht="14.1" customHeight="1">
      <c r="A11" s="32"/>
      <c r="B11" s="17"/>
      <c r="C11" s="53"/>
      <c r="D11" s="53" t="s">
        <v>116</v>
      </c>
      <c r="E11" s="51"/>
      <c r="F11" s="51"/>
      <c r="G11" s="51"/>
      <c r="H11" s="51"/>
      <c r="I11" s="13"/>
      <c r="J11" s="13"/>
      <c r="K11" s="27"/>
      <c r="L11" s="16" t="e">
        <f>IF('資金収支計算書(CF)円単位'!L11:M11=0, "-",ROUND('資金収支計算書(CF)円単位'!L11:M11 /設定!$J$3, 0))</f>
        <v>#DIV/0!</v>
      </c>
      <c r="M11" s="251" t="str">
        <f t="shared" si="0"/>
        <v>-</v>
      </c>
    </row>
    <row r="12" spans="1:13" ht="14.1" customHeight="1">
      <c r="A12" s="32"/>
      <c r="B12" s="17"/>
      <c r="C12" s="53"/>
      <c r="D12" s="53"/>
      <c r="E12" s="87" t="s">
        <v>117</v>
      </c>
      <c r="F12" s="51"/>
      <c r="G12" s="51"/>
      <c r="H12" s="51"/>
      <c r="I12" s="13"/>
      <c r="J12" s="13"/>
      <c r="K12" s="27"/>
      <c r="L12" s="16" t="e">
        <f>IF('資金収支計算書(CF)円単位'!L12:M12=0, "-",ROUND('資金収支計算書(CF)円単位'!L12:M12 /設定!$J$3, 0))</f>
        <v>#DIV/0!</v>
      </c>
      <c r="M12" s="251" t="str">
        <f t="shared" si="0"/>
        <v>-</v>
      </c>
    </row>
    <row r="13" spans="1:13" ht="14.1" customHeight="1">
      <c r="A13" s="32"/>
      <c r="B13" s="17"/>
      <c r="C13" s="53"/>
      <c r="D13" s="53"/>
      <c r="E13" s="87" t="s">
        <v>118</v>
      </c>
      <c r="F13" s="51"/>
      <c r="G13" s="51"/>
      <c r="H13" s="51"/>
      <c r="I13" s="13"/>
      <c r="J13" s="13"/>
      <c r="K13" s="27"/>
      <c r="L13" s="16" t="e">
        <f>IF('資金収支計算書(CF)円単位'!L13:M13=0, "-",ROUND('資金収支計算書(CF)円単位'!L13:M13 /設定!$J$3, 0))</f>
        <v>#DIV/0!</v>
      </c>
      <c r="M13" s="251" t="str">
        <f t="shared" si="0"/>
        <v>-</v>
      </c>
    </row>
    <row r="14" spans="1:13" ht="14.1" customHeight="1">
      <c r="A14" s="32"/>
      <c r="B14" s="12"/>
      <c r="C14" s="13"/>
      <c r="D14" s="13"/>
      <c r="E14" s="20" t="s">
        <v>119</v>
      </c>
      <c r="F14" s="13"/>
      <c r="G14" s="13"/>
      <c r="H14" s="13"/>
      <c r="I14" s="13"/>
      <c r="J14" s="13"/>
      <c r="K14" s="27"/>
      <c r="L14" s="16" t="e">
        <f>IF('資金収支計算書(CF)円単位'!L14:M14=0, "-",ROUND('資金収支計算書(CF)円単位'!L14:M14 /設定!$J$3, 0))</f>
        <v>#DIV/0!</v>
      </c>
      <c r="M14" s="251" t="str">
        <f t="shared" si="0"/>
        <v>-</v>
      </c>
    </row>
    <row r="15" spans="1:13" ht="14.1" customHeight="1">
      <c r="A15" s="32"/>
      <c r="B15" s="88"/>
      <c r="C15" s="15"/>
      <c r="D15" s="13"/>
      <c r="E15" s="15" t="s">
        <v>120</v>
      </c>
      <c r="F15" s="15"/>
      <c r="G15" s="15"/>
      <c r="H15" s="15"/>
      <c r="I15" s="13"/>
      <c r="J15" s="13"/>
      <c r="K15" s="27"/>
      <c r="L15" s="16" t="e">
        <f>IF('資金収支計算書(CF)円単位'!L15:M15=0, "-",ROUND('資金収支計算書(CF)円単位'!L15:M15 /設定!$J$3, 0))</f>
        <v>#DIV/0!</v>
      </c>
      <c r="M15" s="251" t="str">
        <f t="shared" si="0"/>
        <v>-</v>
      </c>
    </row>
    <row r="16" spans="1:13" ht="14.1" customHeight="1">
      <c r="A16" s="32"/>
      <c r="B16" s="12"/>
      <c r="C16" s="15"/>
      <c r="D16" s="20" t="s">
        <v>121</v>
      </c>
      <c r="E16" s="15"/>
      <c r="F16" s="15"/>
      <c r="G16" s="15"/>
      <c r="H16" s="15"/>
      <c r="I16" s="13"/>
      <c r="J16" s="13"/>
      <c r="K16" s="27"/>
      <c r="L16" s="16" t="e">
        <f>IF('資金収支計算書(CF)円単位'!L16:M16=0, "-",ROUND('資金収支計算書(CF)円単位'!L16:M16 /設定!$J$3, 0))</f>
        <v>#DIV/0!</v>
      </c>
      <c r="M16" s="251" t="str">
        <f t="shared" si="0"/>
        <v>-</v>
      </c>
    </row>
    <row r="17" spans="1:14" ht="14.1" customHeight="1">
      <c r="A17" s="32"/>
      <c r="B17" s="12"/>
      <c r="C17" s="15"/>
      <c r="D17" s="15"/>
      <c r="E17" s="20" t="s">
        <v>122</v>
      </c>
      <c r="F17" s="15"/>
      <c r="G17" s="15"/>
      <c r="H17" s="15"/>
      <c r="I17" s="13"/>
      <c r="J17" s="13"/>
      <c r="K17" s="27"/>
      <c r="L17" s="16" t="e">
        <f>IF('資金収支計算書(CF)円単位'!L17:M17=0, "-",ROUND('資金収支計算書(CF)円単位'!L17:M17 /設定!$J$3, 0))</f>
        <v>#DIV/0!</v>
      </c>
      <c r="M17" s="251" t="str">
        <f t="shared" si="0"/>
        <v>-</v>
      </c>
    </row>
    <row r="18" spans="1:14" ht="14.1" customHeight="1">
      <c r="A18" s="32"/>
      <c r="B18" s="12"/>
      <c r="C18" s="15"/>
      <c r="D18" s="15"/>
      <c r="E18" s="20" t="s">
        <v>123</v>
      </c>
      <c r="F18" s="15"/>
      <c r="G18" s="15"/>
      <c r="H18" s="15"/>
      <c r="I18" s="13"/>
      <c r="J18" s="13"/>
      <c r="K18" s="27"/>
      <c r="L18" s="16" t="e">
        <f>IF('資金収支計算書(CF)円単位'!L18:M18=0, "-",ROUND('資金収支計算書(CF)円単位'!L18:M18 /設定!$J$3, 0))</f>
        <v>#DIV/0!</v>
      </c>
      <c r="M18" s="251" t="str">
        <f t="shared" si="0"/>
        <v>-</v>
      </c>
    </row>
    <row r="19" spans="1:14" ht="14.1" customHeight="1">
      <c r="A19" s="32"/>
      <c r="B19" s="12"/>
      <c r="C19" s="13"/>
      <c r="D19" s="15"/>
      <c r="E19" s="20" t="s">
        <v>124</v>
      </c>
      <c r="F19" s="15"/>
      <c r="G19" s="15"/>
      <c r="H19" s="15"/>
      <c r="I19" s="13"/>
      <c r="J19" s="13"/>
      <c r="K19" s="27"/>
      <c r="L19" s="16" t="str">
        <f>IF('資金収支計算書(CF)円単位'!L19:M19=0, "-",ROUND('資金収支計算書(CF)円単位'!L19:M19 /設定!$J$3, 0))</f>
        <v>-</v>
      </c>
      <c r="M19" s="251" t="str">
        <f t="shared" si="0"/>
        <v>-</v>
      </c>
      <c r="N19" s="107"/>
    </row>
    <row r="20" spans="1:14" ht="14.1" customHeight="1">
      <c r="A20" s="32"/>
      <c r="B20" s="12"/>
      <c r="C20" s="13"/>
      <c r="D20" s="14"/>
      <c r="E20" s="15" t="s">
        <v>120</v>
      </c>
      <c r="F20" s="13"/>
      <c r="G20" s="15"/>
      <c r="H20" s="15"/>
      <c r="I20" s="13"/>
      <c r="J20" s="13"/>
      <c r="K20" s="27"/>
      <c r="L20" s="16" t="e">
        <f>IF('資金収支計算書(CF)円単位'!L20:M20=0, "-",ROUND('資金収支計算書(CF)円単位'!L20:M20 /設定!$J$3, 0))</f>
        <v>#DIV/0!</v>
      </c>
      <c r="M20" s="251" t="str">
        <f t="shared" si="0"/>
        <v>-</v>
      </c>
    </row>
    <row r="21" spans="1:14" ht="14.1" customHeight="1">
      <c r="A21" s="32"/>
      <c r="B21" s="12"/>
      <c r="C21" s="13" t="s">
        <v>125</v>
      </c>
      <c r="D21" s="14"/>
      <c r="E21" s="15"/>
      <c r="F21" s="15"/>
      <c r="G21" s="15"/>
      <c r="H21" s="15"/>
      <c r="I21" s="13"/>
      <c r="J21" s="13"/>
      <c r="K21" s="27"/>
      <c r="L21" s="16" t="e">
        <f>IF('資金収支計算書(CF)円単位'!L21:M21=0, "-",ROUND('資金収支計算書(CF)円単位'!L21:M21 /設定!$J$3, 0))</f>
        <v>#DIV/0!</v>
      </c>
      <c r="M21" s="251" t="str">
        <f>IFERROR(L21/$L$21, "-")</f>
        <v>-</v>
      </c>
    </row>
    <row r="22" spans="1:14" ht="14.1" customHeight="1">
      <c r="A22" s="32"/>
      <c r="B22" s="12"/>
      <c r="C22" s="13"/>
      <c r="D22" s="19" t="s">
        <v>126</v>
      </c>
      <c r="E22" s="15"/>
      <c r="F22" s="15"/>
      <c r="G22" s="15"/>
      <c r="H22" s="15"/>
      <c r="I22" s="13"/>
      <c r="J22" s="13"/>
      <c r="K22" s="27"/>
      <c r="L22" s="16" t="e">
        <f>IF('資金収支計算書(CF)円単位'!L22:M22=0, "-",ROUND('資金収支計算書(CF)円単位'!L22:M22 /設定!$J$3, 0))</f>
        <v>#DIV/0!</v>
      </c>
      <c r="M22" s="251" t="str">
        <f t="shared" ref="M22:M25" si="1">IFERROR(L22/$L$21, "-")</f>
        <v>-</v>
      </c>
    </row>
    <row r="23" spans="1:14" ht="14.1" customHeight="1">
      <c r="A23" s="32"/>
      <c r="B23" s="12"/>
      <c r="C23" s="13"/>
      <c r="D23" s="19" t="s">
        <v>127</v>
      </c>
      <c r="E23" s="15"/>
      <c r="F23" s="15"/>
      <c r="G23" s="15"/>
      <c r="H23" s="15"/>
      <c r="I23" s="13"/>
      <c r="J23" s="13"/>
      <c r="K23" s="27"/>
      <c r="L23" s="16" t="e">
        <f>IF('資金収支計算書(CF)円単位'!L23:M23=0, "-",ROUND('資金収支計算書(CF)円単位'!L23:M23 /設定!$J$3, 0))</f>
        <v>#DIV/0!</v>
      </c>
      <c r="M23" s="251" t="str">
        <f t="shared" si="1"/>
        <v>-</v>
      </c>
    </row>
    <row r="24" spans="1:14" ht="14.1" customHeight="1">
      <c r="A24" s="32"/>
      <c r="B24" s="12"/>
      <c r="C24" s="13"/>
      <c r="D24" s="19" t="s">
        <v>128</v>
      </c>
      <c r="E24" s="15"/>
      <c r="F24" s="15"/>
      <c r="G24" s="15"/>
      <c r="H24" s="15"/>
      <c r="I24" s="13"/>
      <c r="J24" s="13"/>
      <c r="K24" s="27"/>
      <c r="L24" s="16" t="e">
        <f>IF('資金収支計算書(CF)円単位'!L24:M24=0, "-",ROUND('資金収支計算書(CF)円単位'!L24:M24 /設定!$J$3, 0))</f>
        <v>#DIV/0!</v>
      </c>
      <c r="M24" s="251" t="str">
        <f t="shared" si="1"/>
        <v>-</v>
      </c>
    </row>
    <row r="25" spans="1:14" ht="14.1" customHeight="1">
      <c r="A25" s="32"/>
      <c r="B25" s="12"/>
      <c r="C25" s="13"/>
      <c r="D25" s="14" t="s">
        <v>129</v>
      </c>
      <c r="E25" s="15"/>
      <c r="F25" s="15"/>
      <c r="G25" s="15"/>
      <c r="H25" s="14"/>
      <c r="I25" s="13"/>
      <c r="J25" s="13"/>
      <c r="K25" s="27"/>
      <c r="L25" s="16" t="e">
        <f>IF('資金収支計算書(CF)円単位'!L25:M25=0, "-",ROUND('資金収支計算書(CF)円単位'!L25:M25 /設定!$J$3, 0))</f>
        <v>#DIV/0!</v>
      </c>
      <c r="M25" s="251" t="str">
        <f t="shared" si="1"/>
        <v>-</v>
      </c>
    </row>
    <row r="26" spans="1:14" ht="14.1" customHeight="1">
      <c r="A26" s="32"/>
      <c r="B26" s="12"/>
      <c r="C26" s="13" t="s">
        <v>130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IF('資金収支計算書(CF)円単位'!L26:M26=0, "-",ROUND('資金収支計算書(CF)円単位'!L26:M26 /設定!$J$3, 0))</f>
        <v>-</v>
      </c>
      <c r="M26" s="251" t="str">
        <f>IFERROR(L26/$L$26,"-")</f>
        <v>-</v>
      </c>
    </row>
    <row r="27" spans="1:14" ht="14.1" customHeight="1">
      <c r="A27" s="32"/>
      <c r="B27" s="12"/>
      <c r="C27" s="13"/>
      <c r="D27" s="19" t="s">
        <v>131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IF('資金収支計算書(CF)円単位'!L27:M27=0, "-",ROUND('資金収支計算書(CF)円単位'!L27:M27 /設定!$J$3, 0))</f>
        <v>-</v>
      </c>
      <c r="M27" s="251" t="str">
        <f>IFERROR(L27/$L$26,"-")</f>
        <v>-</v>
      </c>
    </row>
    <row r="28" spans="1:14" ht="14.1" customHeight="1">
      <c r="A28" s="32"/>
      <c r="B28" s="12"/>
      <c r="C28" s="13"/>
      <c r="D28" s="14" t="s">
        <v>120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IF('資金収支計算書(CF)円単位'!L28:M28=0, "-",ROUND('資金収支計算書(CF)円単位'!L28:M28 /設定!$J$3, 0))</f>
        <v>-</v>
      </c>
      <c r="M28" s="251" t="str">
        <f>IFERROR(L28/$L$26,"-")</f>
        <v>-</v>
      </c>
    </row>
    <row r="29" spans="1:14" ht="14.1" customHeight="1">
      <c r="A29" s="32"/>
      <c r="B29" s="12"/>
      <c r="C29" s="13" t="s">
        <v>132</v>
      </c>
      <c r="D29" s="14"/>
      <c r="E29" s="15"/>
      <c r="F29" s="15"/>
      <c r="G29" s="15"/>
      <c r="H29" s="15"/>
      <c r="I29" s="13"/>
      <c r="J29" s="13"/>
      <c r="K29" s="27"/>
      <c r="L29" s="16" t="e">
        <f>IF('資金収支計算書(CF)円単位'!L29:M29=0, "-",ROUND('資金収支計算書(CF)円単位'!L29:M29 /設定!$J$3, 0))</f>
        <v>#DIV/0!</v>
      </c>
      <c r="M29" s="252" t="str">
        <f>IFERROR(L29/$L$29,"-")</f>
        <v>-</v>
      </c>
    </row>
    <row r="30" spans="1:14" ht="14.1" customHeight="1">
      <c r="A30" s="32"/>
      <c r="B30" s="45" t="s">
        <v>133</v>
      </c>
      <c r="C30" s="46"/>
      <c r="D30" s="47"/>
      <c r="E30" s="89"/>
      <c r="F30" s="89"/>
      <c r="G30" s="89"/>
      <c r="H30" s="89"/>
      <c r="I30" s="46"/>
      <c r="J30" s="46"/>
      <c r="K30" s="90"/>
      <c r="L30" s="227" t="e">
        <f>IF('資金収支計算書(CF)円単位'!L30:M30=0, "-",ROUND('資金収支計算書(CF)円単位'!L30:M30 /設定!$J$3, 0))</f>
        <v>#DIV/0!</v>
      </c>
      <c r="M30" s="252" t="s">
        <v>203</v>
      </c>
    </row>
    <row r="31" spans="1:14" ht="14.1" customHeight="1">
      <c r="A31" s="32"/>
      <c r="B31" s="12" t="s">
        <v>134</v>
      </c>
      <c r="C31" s="13"/>
      <c r="D31" s="14"/>
      <c r="E31" s="15"/>
      <c r="F31" s="15"/>
      <c r="G31" s="15"/>
      <c r="H31" s="14"/>
      <c r="I31" s="13"/>
      <c r="J31" s="13"/>
      <c r="K31" s="27"/>
      <c r="L31" s="16"/>
      <c r="M31" s="251"/>
    </row>
    <row r="32" spans="1:14" ht="14.1" customHeight="1">
      <c r="A32" s="32"/>
      <c r="B32" s="12"/>
      <c r="C32" s="13" t="s">
        <v>135</v>
      </c>
      <c r="D32" s="14"/>
      <c r="E32" s="15"/>
      <c r="F32" s="15"/>
      <c r="G32" s="15"/>
      <c r="H32" s="15"/>
      <c r="I32" s="13"/>
      <c r="J32" s="13"/>
      <c r="K32" s="27"/>
      <c r="L32" s="16" t="e">
        <f>IF('資金収支計算書(CF)円単位'!L32:M32=0, "-",ROUND('資金収支計算書(CF)円単位'!L32:M32 /設定!$J$3, 0))</f>
        <v>#DIV/0!</v>
      </c>
      <c r="M32" s="251" t="str">
        <f>IFERROR(L32/$L$32,"-")</f>
        <v>-</v>
      </c>
    </row>
    <row r="33" spans="1:13" ht="14.1" customHeight="1">
      <c r="A33" s="32"/>
      <c r="B33" s="12"/>
      <c r="C33" s="13"/>
      <c r="D33" s="19" t="s">
        <v>136</v>
      </c>
      <c r="E33" s="15"/>
      <c r="F33" s="15"/>
      <c r="G33" s="15"/>
      <c r="H33" s="15"/>
      <c r="I33" s="13"/>
      <c r="J33" s="13"/>
      <c r="K33" s="27"/>
      <c r="L33" s="16" t="e">
        <f>IF('資金収支計算書(CF)円単位'!L33:M33=0, "-",ROUND('資金収支計算書(CF)円単位'!L33:M33 /設定!$J$3, 0))</f>
        <v>#DIV/0!</v>
      </c>
      <c r="M33" s="251" t="str">
        <f>IFERROR(L33/$L$32, "-")</f>
        <v>-</v>
      </c>
    </row>
    <row r="34" spans="1:13" ht="14.1" customHeight="1">
      <c r="A34" s="32"/>
      <c r="B34" s="12"/>
      <c r="C34" s="13"/>
      <c r="D34" s="19" t="s">
        <v>137</v>
      </c>
      <c r="E34" s="15"/>
      <c r="F34" s="15"/>
      <c r="G34" s="15"/>
      <c r="H34" s="15"/>
      <c r="I34" s="13"/>
      <c r="J34" s="13"/>
      <c r="K34" s="27"/>
      <c r="L34" s="16" t="e">
        <f>IF('資金収支計算書(CF)円単位'!L34:M34=0, "-",ROUND('資金収支計算書(CF)円単位'!L34:M34 /設定!$J$3, 0))</f>
        <v>#DIV/0!</v>
      </c>
      <c r="M34" s="251" t="str">
        <f>IFERROR(L34/$L$32,"-")</f>
        <v>-</v>
      </c>
    </row>
    <row r="35" spans="1:13" ht="14.1" customHeight="1">
      <c r="A35" s="32"/>
      <c r="B35" s="12"/>
      <c r="C35" s="13"/>
      <c r="D35" s="19" t="s">
        <v>138</v>
      </c>
      <c r="E35" s="15"/>
      <c r="F35" s="15"/>
      <c r="G35" s="15"/>
      <c r="H35" s="15"/>
      <c r="I35" s="13"/>
      <c r="J35" s="13"/>
      <c r="K35" s="27"/>
      <c r="L35" s="16" t="str">
        <f>IF('資金収支計算書(CF)円単位'!L35:M35=0, "-",ROUND('資金収支計算書(CF)円単位'!L35:M35 /設定!$J$3, 0))</f>
        <v>-</v>
      </c>
      <c r="M35" s="251" t="str">
        <f>IFERROR(L35/$L$32,"-")</f>
        <v>-</v>
      </c>
    </row>
    <row r="36" spans="1:13" ht="14.1" customHeight="1">
      <c r="A36" s="32"/>
      <c r="B36" s="12"/>
      <c r="C36" s="13"/>
      <c r="D36" s="19" t="s">
        <v>139</v>
      </c>
      <c r="E36" s="15"/>
      <c r="F36" s="15"/>
      <c r="G36" s="15"/>
      <c r="H36" s="15"/>
      <c r="I36" s="13"/>
      <c r="J36" s="13"/>
      <c r="K36" s="27"/>
      <c r="L36" s="16" t="e">
        <f>IF('資金収支計算書(CF)円単位'!L36:M36=0, "-",ROUND('資金収支計算書(CF)円単位'!L36:M36 /設定!$J$3, 0))</f>
        <v>#DIV/0!</v>
      </c>
      <c r="M36" s="251" t="str">
        <f>IFERROR(L36/$L$32,"-")</f>
        <v>-</v>
      </c>
    </row>
    <row r="37" spans="1:13" ht="14.1" customHeight="1">
      <c r="A37" s="32"/>
      <c r="B37" s="12"/>
      <c r="C37" s="13"/>
      <c r="D37" s="14" t="s">
        <v>120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IF('資金収支計算書(CF)円単位'!L37:M37=0, "-",ROUND('資金収支計算書(CF)円単位'!L37:M37 /設定!$J$3, 0))</f>
        <v>-</v>
      </c>
      <c r="M37" s="251" t="str">
        <f>IFERROR(L37/$L$32,"-")</f>
        <v>-</v>
      </c>
    </row>
    <row r="38" spans="1:13" ht="14.1" customHeight="1">
      <c r="A38" s="32"/>
      <c r="B38" s="12"/>
      <c r="C38" s="13" t="s">
        <v>140</v>
      </c>
      <c r="D38" s="14"/>
      <c r="E38" s="15"/>
      <c r="F38" s="15"/>
      <c r="G38" s="15"/>
      <c r="H38" s="14"/>
      <c r="I38" s="13"/>
      <c r="J38" s="13"/>
      <c r="K38" s="27"/>
      <c r="L38" s="16" t="e">
        <f>IF('資金収支計算書(CF)円単位'!L38:M38=0, "-",ROUND('資金収支計算書(CF)円単位'!L38:M38 /設定!$J$3, 0))</f>
        <v>#DIV/0!</v>
      </c>
      <c r="M38" s="251" t="str">
        <f t="shared" ref="M38:M43" si="2">IFERROR(L38/$L$38,"-")</f>
        <v>-</v>
      </c>
    </row>
    <row r="39" spans="1:13" ht="14.1" customHeight="1">
      <c r="A39" s="32"/>
      <c r="B39" s="12"/>
      <c r="C39" s="13"/>
      <c r="D39" s="19" t="s">
        <v>127</v>
      </c>
      <c r="E39" s="15"/>
      <c r="F39" s="15"/>
      <c r="G39" s="15"/>
      <c r="H39" s="14"/>
      <c r="I39" s="13"/>
      <c r="J39" s="13"/>
      <c r="K39" s="27"/>
      <c r="L39" s="16" t="e">
        <f>IF('資金収支計算書(CF)円単位'!L39:M39=0, "-",ROUND('資金収支計算書(CF)円単位'!L39:M39 /設定!$J$3, 0))</f>
        <v>#DIV/0!</v>
      </c>
      <c r="M39" s="251" t="str">
        <f t="shared" si="2"/>
        <v>-</v>
      </c>
    </row>
    <row r="40" spans="1:13" ht="14.1" customHeight="1">
      <c r="A40" s="32"/>
      <c r="B40" s="12"/>
      <c r="C40" s="13"/>
      <c r="D40" s="19" t="s">
        <v>141</v>
      </c>
      <c r="E40" s="15"/>
      <c r="F40" s="15"/>
      <c r="G40" s="15"/>
      <c r="H40" s="14"/>
      <c r="I40" s="13"/>
      <c r="J40" s="13"/>
      <c r="K40" s="27"/>
      <c r="L40" s="16" t="e">
        <f>IF('資金収支計算書(CF)円単位'!L40:M40=0, "-",ROUND('資金収支計算書(CF)円単位'!L40:M40 /設定!$J$3, 0))</f>
        <v>#DIV/0!</v>
      </c>
      <c r="M40" s="251" t="str">
        <f t="shared" si="2"/>
        <v>-</v>
      </c>
    </row>
    <row r="41" spans="1:13" ht="14.1" customHeight="1">
      <c r="A41" s="32"/>
      <c r="B41" s="12"/>
      <c r="C41" s="13"/>
      <c r="D41" s="19" t="s">
        <v>142</v>
      </c>
      <c r="E41" s="15"/>
      <c r="F41" s="13"/>
      <c r="G41" s="15"/>
      <c r="H41" s="15"/>
      <c r="I41" s="13"/>
      <c r="J41" s="13"/>
      <c r="K41" s="27"/>
      <c r="L41" s="16" t="e">
        <f>IF('資金収支計算書(CF)円単位'!L41:M41=0, "-",ROUND('資金収支計算書(CF)円単位'!L41:M41 /設定!$J$3, 0))</f>
        <v>#DIV/0!</v>
      </c>
      <c r="M41" s="251" t="str">
        <f t="shared" si="2"/>
        <v>-</v>
      </c>
    </row>
    <row r="42" spans="1:13" ht="14.1" customHeight="1">
      <c r="A42" s="32"/>
      <c r="B42" s="12"/>
      <c r="C42" s="13"/>
      <c r="D42" s="19" t="s">
        <v>143</v>
      </c>
      <c r="E42" s="15"/>
      <c r="F42" s="13"/>
      <c r="G42" s="15"/>
      <c r="H42" s="15"/>
      <c r="I42" s="13"/>
      <c r="J42" s="13"/>
      <c r="K42" s="27"/>
      <c r="L42" s="16" t="e">
        <f>IF('資金収支計算書(CF)円単位'!L42:M42=0, "-",ROUND('資金収支計算書(CF)円単位'!L42:M42 /設定!$J$3, 0))</f>
        <v>#DIV/0!</v>
      </c>
      <c r="M42" s="251" t="str">
        <f t="shared" si="2"/>
        <v>-</v>
      </c>
    </row>
    <row r="43" spans="1:13" ht="14.1" customHeight="1">
      <c r="A43" s="32"/>
      <c r="B43" s="12"/>
      <c r="C43" s="13"/>
      <c r="D43" s="14" t="s">
        <v>129</v>
      </c>
      <c r="E43" s="15"/>
      <c r="F43" s="15"/>
      <c r="G43" s="15"/>
      <c r="H43" s="15"/>
      <c r="I43" s="13"/>
      <c r="J43" s="13"/>
      <c r="K43" s="27"/>
      <c r="L43" s="16" t="e">
        <f>IF('資金収支計算書(CF)円単位'!L43:M43=0, "-",ROUND('資金収支計算書(CF)円単位'!L43:M43 /設定!$J$3, 0))</f>
        <v>#DIV/0!</v>
      </c>
      <c r="M43" s="251" t="str">
        <f t="shared" si="2"/>
        <v>-</v>
      </c>
    </row>
    <row r="44" spans="1:13" ht="14.1" customHeight="1">
      <c r="A44" s="32"/>
      <c r="B44" s="45" t="s">
        <v>144</v>
      </c>
      <c r="C44" s="46"/>
      <c r="D44" s="47"/>
      <c r="E44" s="89"/>
      <c r="F44" s="89"/>
      <c r="G44" s="89"/>
      <c r="H44" s="89"/>
      <c r="I44" s="46"/>
      <c r="J44" s="46"/>
      <c r="K44" s="90"/>
      <c r="L44" s="227" t="e">
        <f>IF('資金収支計算書(CF)円単位'!L44:M44=0, "-",ROUND('資金収支計算書(CF)円単位'!L44:M44 /設定!$J$3, 0))</f>
        <v>#DIV/0!</v>
      </c>
      <c r="M44" s="253" t="s">
        <v>209</v>
      </c>
    </row>
    <row r="45" spans="1:13" ht="14.1" customHeight="1">
      <c r="A45" s="32"/>
      <c r="B45" s="12" t="s">
        <v>145</v>
      </c>
      <c r="C45" s="13"/>
      <c r="D45" s="14"/>
      <c r="E45" s="15"/>
      <c r="F45" s="15"/>
      <c r="G45" s="15"/>
      <c r="H45" s="15"/>
      <c r="I45" s="13"/>
      <c r="J45" s="13"/>
      <c r="K45" s="27"/>
      <c r="L45" s="16"/>
      <c r="M45" s="251"/>
    </row>
    <row r="46" spans="1:13" ht="14.1" customHeight="1">
      <c r="A46" s="32"/>
      <c r="B46" s="12"/>
      <c r="C46" s="13" t="s">
        <v>146</v>
      </c>
      <c r="D46" s="14"/>
      <c r="E46" s="15"/>
      <c r="F46" s="15"/>
      <c r="G46" s="15"/>
      <c r="H46" s="15"/>
      <c r="I46" s="13"/>
      <c r="J46" s="13"/>
      <c r="K46" s="27"/>
      <c r="L46" s="16" t="e">
        <f>IF('資金収支計算書(CF)円単位'!L46:M46=0, "-",ROUND('資金収支計算書(CF)円単位'!L46:M46 /設定!$J$3, 0))</f>
        <v>#DIV/0!</v>
      </c>
      <c r="M46" s="251" t="str">
        <f>IFERROR(L46/$L$46,"-")</f>
        <v>-</v>
      </c>
    </row>
    <row r="47" spans="1:13" ht="14.1" customHeight="1">
      <c r="A47" s="32"/>
      <c r="B47" s="12"/>
      <c r="C47" s="13"/>
      <c r="D47" s="19" t="s">
        <v>252</v>
      </c>
      <c r="E47" s="15"/>
      <c r="F47" s="15"/>
      <c r="G47" s="15"/>
      <c r="H47" s="15"/>
      <c r="I47" s="13"/>
      <c r="J47" s="13"/>
      <c r="K47" s="27"/>
      <c r="L47" s="16" t="e">
        <f>IF('資金収支計算書(CF)円単位'!L47:M47=0, "-",ROUND('資金収支計算書(CF)円単位'!L47:M47 /設定!$J$3, 0))</f>
        <v>#DIV/0!</v>
      </c>
      <c r="M47" s="251" t="str">
        <f>IFERROR(L47/$L$46,"-")</f>
        <v>-</v>
      </c>
    </row>
    <row r="48" spans="1:13" ht="14.1" customHeight="1">
      <c r="A48" s="32"/>
      <c r="B48" s="12"/>
      <c r="C48" s="13"/>
      <c r="D48" s="14" t="s">
        <v>120</v>
      </c>
      <c r="E48" s="15"/>
      <c r="F48" s="15"/>
      <c r="G48" s="15"/>
      <c r="H48" s="15"/>
      <c r="I48" s="13"/>
      <c r="J48" s="13"/>
      <c r="K48" s="27"/>
      <c r="L48" s="16" t="e">
        <f>IF('資金収支計算書(CF)円単位'!L48:M48=0, "-",ROUND('資金収支計算書(CF)円単位'!L48:M48 /設定!$J$3, 0))</f>
        <v>#DIV/0!</v>
      </c>
      <c r="M48" s="251" t="str">
        <f>IFERROR(L48/$L$46,"-")</f>
        <v>-</v>
      </c>
    </row>
    <row r="49" spans="1:13" ht="14.1" customHeight="1">
      <c r="A49" s="32"/>
      <c r="B49" s="12"/>
      <c r="C49" s="13" t="s">
        <v>147</v>
      </c>
      <c r="D49" s="14"/>
      <c r="E49" s="15"/>
      <c r="F49" s="15"/>
      <c r="G49" s="15"/>
      <c r="H49" s="15"/>
      <c r="I49" s="13"/>
      <c r="J49" s="13"/>
      <c r="K49" s="27"/>
      <c r="L49" s="16" t="e">
        <f>IF('資金収支計算書(CF)円単位'!L49:M49=0, "-",ROUND('資金収支計算書(CF)円単位'!L49:M49 /設定!$J$3, 0))</f>
        <v>#DIV/0!</v>
      </c>
      <c r="M49" s="251" t="str">
        <f>IFERROR(L49/$L$49,"-")</f>
        <v>-</v>
      </c>
    </row>
    <row r="50" spans="1:13" ht="14.1" customHeight="1">
      <c r="A50" s="32"/>
      <c r="B50" s="12"/>
      <c r="C50" s="13"/>
      <c r="D50" s="19" t="s">
        <v>253</v>
      </c>
      <c r="E50" s="15"/>
      <c r="F50" s="15"/>
      <c r="G50" s="15"/>
      <c r="H50" s="51"/>
      <c r="I50" s="13"/>
      <c r="J50" s="13"/>
      <c r="K50" s="27"/>
      <c r="L50" s="16" t="e">
        <f>IF('資金収支計算書(CF)円単位'!L50:M50=0, "-",ROUND('資金収支計算書(CF)円単位'!L50:M50 /設定!$J$3, 0))</f>
        <v>#DIV/0!</v>
      </c>
      <c r="M50" s="251" t="str">
        <f>IFERROR(L50/$L$49,"-")</f>
        <v>-</v>
      </c>
    </row>
    <row r="51" spans="1:13" ht="14.1" customHeight="1">
      <c r="A51" s="32"/>
      <c r="B51" s="12"/>
      <c r="C51" s="13"/>
      <c r="D51" s="14" t="s">
        <v>129</v>
      </c>
      <c r="E51" s="15"/>
      <c r="F51" s="15"/>
      <c r="G51" s="15"/>
      <c r="H51" s="93"/>
      <c r="I51" s="13"/>
      <c r="J51" s="13"/>
      <c r="K51" s="27"/>
      <c r="L51" s="16" t="e">
        <f>IF('資金収支計算書(CF)円単位'!L51:M51=0, "-",ROUND('資金収支計算書(CF)円単位'!L51:M51 /設定!$J$3, 0))</f>
        <v>#DIV/0!</v>
      </c>
      <c r="M51" s="251" t="str">
        <f>IFERROR(L51/$L$49,"-")</f>
        <v>-</v>
      </c>
    </row>
    <row r="52" spans="1:13" ht="14.1" customHeight="1">
      <c r="A52" s="32"/>
      <c r="B52" s="45" t="s">
        <v>148</v>
      </c>
      <c r="C52" s="46"/>
      <c r="D52" s="47"/>
      <c r="E52" s="89"/>
      <c r="F52" s="89"/>
      <c r="G52" s="89"/>
      <c r="H52" s="94"/>
      <c r="I52" s="46"/>
      <c r="J52" s="46"/>
      <c r="K52" s="90"/>
      <c r="L52" s="227" t="e">
        <f>IF('資金収支計算書(CF)円単位'!L52:M52=0, "-",ROUND('資金収支計算書(CF)円単位'!L52:M52 /設定!$J$3, 0))</f>
        <v>#DIV/0!</v>
      </c>
      <c r="M52" s="253" t="s">
        <v>210</v>
      </c>
    </row>
    <row r="53" spans="1:13" ht="14.1" customHeight="1">
      <c r="A53" s="32"/>
      <c r="B53" s="390" t="s">
        <v>149</v>
      </c>
      <c r="C53" s="391"/>
      <c r="D53" s="391"/>
      <c r="E53" s="391"/>
      <c r="F53" s="391"/>
      <c r="G53" s="391"/>
      <c r="H53" s="391"/>
      <c r="I53" s="391"/>
      <c r="J53" s="391"/>
      <c r="K53" s="392"/>
      <c r="L53" s="227" t="e">
        <f>IF('資金収支計算書(CF)円単位'!L53:M53=0, "-",ROUND('資金収支計算書(CF)円単位'!L53:M53 /設定!$J$3, 0))</f>
        <v>#DIV/0!</v>
      </c>
      <c r="M53" s="253" t="s">
        <v>203</v>
      </c>
    </row>
    <row r="54" spans="1:13" ht="14.1" customHeight="1">
      <c r="A54" s="32"/>
      <c r="B54" s="374" t="s">
        <v>150</v>
      </c>
      <c r="C54" s="375"/>
      <c r="D54" s="375"/>
      <c r="E54" s="375"/>
      <c r="F54" s="375"/>
      <c r="G54" s="375"/>
      <c r="H54" s="375"/>
      <c r="I54" s="375"/>
      <c r="J54" s="375"/>
      <c r="K54" s="376"/>
      <c r="L54" s="227" t="e">
        <f>IF('資金収支計算書(CF)円単位'!L54:M54=0, "-",ROUND('資金収支計算書(CF)円単位'!L54:M54 /設定!$J$3, 0))</f>
        <v>#DIV/0!</v>
      </c>
      <c r="M54" s="253" t="s">
        <v>203</v>
      </c>
    </row>
    <row r="55" spans="1:13" ht="14.1" customHeight="1" thickBot="1">
      <c r="A55" s="32"/>
      <c r="B55" s="182" t="s">
        <v>187</v>
      </c>
      <c r="C55" s="177"/>
      <c r="D55" s="177"/>
      <c r="E55" s="177"/>
      <c r="F55" s="177"/>
      <c r="G55" s="177"/>
      <c r="H55" s="177"/>
      <c r="I55" s="177"/>
      <c r="J55" s="177"/>
      <c r="K55" s="177"/>
      <c r="L55" s="228" t="e">
        <f>IF('資金収支計算書(CF)円単位'!L55:M55=0, "-",ROUND('資金収支計算書(CF)円単位'!L55:M55 /設定!$J$3, 0))</f>
        <v>#DIV/0!</v>
      </c>
      <c r="M55" s="254" t="s">
        <v>202</v>
      </c>
    </row>
    <row r="56" spans="1:13" ht="14.1" customHeight="1" thickBot="1">
      <c r="A56" s="32"/>
      <c r="B56" s="377" t="s">
        <v>151</v>
      </c>
      <c r="C56" s="378"/>
      <c r="D56" s="378"/>
      <c r="E56" s="378"/>
      <c r="F56" s="378"/>
      <c r="G56" s="378"/>
      <c r="H56" s="378"/>
      <c r="I56" s="378"/>
      <c r="J56" s="378"/>
      <c r="K56" s="379"/>
      <c r="L56" s="16" t="e">
        <f>IF('資金収支計算書(CF)円単位'!L56:M56=0, "-",ROUND('資金収支計算書(CF)円単位'!L56:M56 /設定!$J$3, 0))</f>
        <v>#DIV/0!</v>
      </c>
      <c r="M56" s="254" t="s">
        <v>203</v>
      </c>
    </row>
    <row r="57" spans="1:13" ht="8.1" customHeight="1" thickBot="1">
      <c r="B57" s="95"/>
      <c r="C57" s="95"/>
      <c r="D57" s="95"/>
      <c r="E57" s="95"/>
      <c r="F57" s="95"/>
      <c r="G57" s="95"/>
      <c r="H57" s="95"/>
      <c r="I57" s="95"/>
      <c r="J57" s="95"/>
      <c r="K57" s="13"/>
      <c r="L57" s="230"/>
    </row>
    <row r="58" spans="1:13" ht="14.1" customHeight="1">
      <c r="B58" s="97" t="s">
        <v>152</v>
      </c>
      <c r="C58" s="98"/>
      <c r="D58" s="98"/>
      <c r="E58" s="98"/>
      <c r="F58" s="98"/>
      <c r="G58" s="98"/>
      <c r="H58" s="98"/>
      <c r="I58" s="98"/>
      <c r="J58" s="98"/>
      <c r="K58" s="98"/>
      <c r="L58" s="16" t="e">
        <f>IF('資金収支計算書(CF)円単位'!L58:M58=0, "-",ROUND('資金収支計算書(CF)円単位'!L58:M58 /設定!$J$3, 0))</f>
        <v>#DIV/0!</v>
      </c>
      <c r="M58" s="233" t="s">
        <v>202</v>
      </c>
    </row>
    <row r="59" spans="1:13" ht="14.1" customHeight="1">
      <c r="B59" s="99" t="s">
        <v>153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227" t="e">
        <f>IF('資金収支計算書(CF)円単位'!L59:M59=0, "-",ROUND('資金収支計算書(CF)円単位'!L59:M59 /設定!$J$3, 0))</f>
        <v>#DIV/0!</v>
      </c>
      <c r="M59" s="253" t="s">
        <v>209</v>
      </c>
    </row>
    <row r="60" spans="1:13" ht="14.1" customHeight="1">
      <c r="B60" s="99" t="s">
        <v>187</v>
      </c>
      <c r="C60" s="100"/>
      <c r="D60" s="100"/>
      <c r="E60" s="100"/>
      <c r="F60" s="100"/>
      <c r="G60" s="100"/>
      <c r="H60" s="100"/>
      <c r="I60" s="100"/>
      <c r="J60" s="100"/>
      <c r="K60" s="100"/>
      <c r="L60" s="227" t="str">
        <f>IF('資金収支計算書(CF)円単位'!L60:M60=0, "-",ROUND('資金収支計算書(CF)円単位'!L60:M60 /設定!$J$3, 0))</f>
        <v>-</v>
      </c>
      <c r="M60" s="253" t="s">
        <v>201</v>
      </c>
    </row>
    <row r="61" spans="1:13" ht="14.1" customHeight="1" thickBot="1">
      <c r="B61" s="101" t="s">
        <v>154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6" t="e">
        <f>IF('資金収支計算書(CF)円単位'!L61:M61=0, "-",ROUND('資金収支計算書(CF)円単位'!L61:M61 /設定!$J$3, 0))</f>
        <v>#DIV/0!</v>
      </c>
      <c r="M61" s="255" t="s">
        <v>203</v>
      </c>
    </row>
    <row r="62" spans="1:13" ht="14.1" customHeight="1" thickBot="1">
      <c r="B62" s="103" t="s">
        <v>155</v>
      </c>
      <c r="C62" s="72"/>
      <c r="D62" s="104"/>
      <c r="E62" s="105"/>
      <c r="F62" s="105"/>
      <c r="G62" s="105"/>
      <c r="H62" s="105"/>
      <c r="I62" s="72"/>
      <c r="J62" s="72"/>
      <c r="K62" s="72"/>
      <c r="L62" s="226" t="e">
        <f>IF('資金収支計算書(CF)円単位'!L62:M62=0, "-",ROUND('資金収支計算書(CF)円単位'!L62:M62 /設定!$J$3, 0))</f>
        <v>#DIV/0!</v>
      </c>
      <c r="M62" s="254" t="s">
        <v>203</v>
      </c>
    </row>
  </sheetData>
  <mergeCells count="9">
    <mergeCell ref="M7:M8"/>
    <mergeCell ref="B53:K53"/>
    <mergeCell ref="B54:K54"/>
    <mergeCell ref="B56:K56"/>
    <mergeCell ref="B3:L3"/>
    <mergeCell ref="B4:L4"/>
    <mergeCell ref="B5:L5"/>
    <mergeCell ref="B7:K8"/>
    <mergeCell ref="L7:L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FF00"/>
    <pageSetUpPr fitToPage="1"/>
  </sheetPr>
  <dimension ref="B1:AD64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9.375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68"/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68"/>
    </row>
    <row r="4" spans="2:30" ht="16.2">
      <c r="B4" s="269" t="s">
        <v>176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</row>
    <row r="5" spans="2:30" ht="19.8" thickBot="1">
      <c r="B5" s="170" t="str">
        <f>IF('貸借対照表(BS)円単位'!B5&lt;&gt;"",'貸借対照表(BS)円単位'!B5,"")</f>
        <v>連結</v>
      </c>
      <c r="C5" s="8"/>
      <c r="D5" s="8"/>
      <c r="E5" s="8"/>
      <c r="F5" s="8"/>
      <c r="G5" s="8"/>
      <c r="H5" s="8"/>
      <c r="I5" s="169"/>
      <c r="J5" s="169"/>
      <c r="K5" s="169"/>
      <c r="L5" s="169"/>
      <c r="M5" s="169"/>
      <c r="N5" s="271" t="str">
        <f>'貸借対照表(BS)円単位'!N5:U5</f>
        <v>（令和 6年 3月31日現在）</v>
      </c>
      <c r="O5" s="271"/>
      <c r="P5" s="271"/>
      <c r="Q5" s="271"/>
      <c r="R5" s="271"/>
      <c r="S5" s="271"/>
      <c r="T5" s="271"/>
      <c r="U5" s="271"/>
      <c r="V5" s="169"/>
      <c r="W5" s="169"/>
      <c r="X5" s="169"/>
      <c r="Y5" s="169"/>
      <c r="Z5" s="169"/>
      <c r="AA5" s="9" t="s">
        <v>211</v>
      </c>
    </row>
    <row r="6" spans="2:30" s="11" customFormat="1" ht="12.9" customHeight="1" thickBot="1">
      <c r="B6" s="265" t="s">
        <v>1</v>
      </c>
      <c r="C6" s="266"/>
      <c r="D6" s="266"/>
      <c r="E6" s="266"/>
      <c r="F6" s="266"/>
      <c r="G6" s="266"/>
      <c r="H6" s="266"/>
      <c r="I6" s="270"/>
      <c r="J6" s="270"/>
      <c r="K6" s="270"/>
      <c r="L6" s="270"/>
      <c r="M6" s="270"/>
      <c r="N6" s="10" t="s">
        <v>2</v>
      </c>
      <c r="O6" s="193" t="s">
        <v>195</v>
      </c>
      <c r="P6" s="265" t="s">
        <v>1</v>
      </c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10" t="s">
        <v>2</v>
      </c>
      <c r="AB6" s="231" t="s">
        <v>212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232"/>
      <c r="P7" s="17" t="s">
        <v>226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  <c r="AB7" s="233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 t="e">
        <f>IF('貸借対照表(BS)円単位'!N8=0, "-",ROUND('貸借対照表(BS)円単位'!N8 /設定!$J$4, 0))</f>
        <v>#DIV/0!</v>
      </c>
      <c r="O8" s="232" t="str">
        <f>IFERROR(N8/$N$64, "-")</f>
        <v>-</v>
      </c>
      <c r="P8" s="17"/>
      <c r="Q8" s="14" t="s">
        <v>227</v>
      </c>
      <c r="R8" s="14"/>
      <c r="S8" s="14"/>
      <c r="T8" s="14"/>
      <c r="U8" s="14"/>
      <c r="V8" s="13"/>
      <c r="W8" s="13"/>
      <c r="X8" s="13"/>
      <c r="Y8" s="13"/>
      <c r="Z8" s="13"/>
      <c r="AA8" s="16" t="e">
        <f>IF('貸借対照表(BS)円単位'!AA8=0, "-",ROUND('貸借対照表(BS)円単位'!AA8 /設定!$J$4, 0))</f>
        <v>#DIV/0!</v>
      </c>
      <c r="AB8" s="234" t="str">
        <f t="shared" ref="AB8:AB11" si="0">IFERROR(AA8/$AA$64, "-")</f>
        <v>-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 t="e">
        <f>IF('貸借対照表(BS)円単位'!N9=0, "-",ROUND('貸借対照表(BS)円単位'!N9 /設定!$J$4, 0))</f>
        <v>#DIV/0!</v>
      </c>
      <c r="O9" s="232" t="str">
        <f>IFERROR(N9/$N$64,"-")</f>
        <v>-</v>
      </c>
      <c r="P9" s="17"/>
      <c r="Q9" s="14"/>
      <c r="R9" s="14" t="s">
        <v>255</v>
      </c>
      <c r="S9" s="14"/>
      <c r="T9" s="14"/>
      <c r="U9" s="14"/>
      <c r="V9" s="13"/>
      <c r="W9" s="13"/>
      <c r="X9" s="13"/>
      <c r="Y9" s="13"/>
      <c r="Z9" s="13"/>
      <c r="AA9" s="16" t="e">
        <f>IF('貸借対照表(BS)円単位'!AA9=0, "-",ROUND('貸借対照表(BS)円単位'!AA9 /設定!$J$4, 0))</f>
        <v>#DIV/0!</v>
      </c>
      <c r="AB9" s="234" t="str">
        <f t="shared" si="0"/>
        <v>-</v>
      </c>
    </row>
    <row r="10" spans="2:30" s="11" customFormat="1" ht="12.9" customHeight="1">
      <c r="B10" s="17"/>
      <c r="C10" s="14"/>
      <c r="D10" s="14"/>
      <c r="E10" s="14" t="s">
        <v>8</v>
      </c>
      <c r="F10" s="14"/>
      <c r="G10" s="14"/>
      <c r="H10" s="14"/>
      <c r="I10" s="13"/>
      <c r="J10" s="13"/>
      <c r="K10" s="13"/>
      <c r="L10" s="13"/>
      <c r="M10" s="13"/>
      <c r="N10" s="16" t="e">
        <f>IF('貸借対照表(BS)円単位'!N10=0, "-",ROUND('貸借対照表(BS)円単位'!N10 /設定!$J$4, 0))</f>
        <v>#DIV/0!</v>
      </c>
      <c r="O10" s="232" t="str">
        <f t="shared" ref="O10:O12" si="1">IFERROR(N10/$N$64,"-")</f>
        <v>-</v>
      </c>
      <c r="P10" s="17"/>
      <c r="Q10" s="14"/>
      <c r="R10" s="19" t="s">
        <v>228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IF('貸借対照表(BS)円単位'!AA10=0, "-",ROUND('貸借対照表(BS)円単位'!AA10 /設定!$J$4, 0))</f>
        <v>-</v>
      </c>
      <c r="AB10" s="234" t="str">
        <f t="shared" si="0"/>
        <v>-</v>
      </c>
    </row>
    <row r="11" spans="2:30" s="11" customFormat="1" ht="12.9" customHeight="1">
      <c r="B11" s="17"/>
      <c r="C11" s="14"/>
      <c r="D11" s="14"/>
      <c r="E11" s="14"/>
      <c r="F11" s="14" t="s">
        <v>10</v>
      </c>
      <c r="G11" s="14"/>
      <c r="H11" s="14"/>
      <c r="I11" s="13"/>
      <c r="J11" s="13"/>
      <c r="K11" s="13"/>
      <c r="L11" s="13"/>
      <c r="M11" s="13"/>
      <c r="N11" s="16" t="e">
        <f>IF('貸借対照表(BS)円単位'!N11=0, "-",ROUND('貸借対照表(BS)円単位'!N11 /設定!$J$4, 0))</f>
        <v>#DIV/0!</v>
      </c>
      <c r="O11" s="232" t="str">
        <f t="shared" si="1"/>
        <v>-</v>
      </c>
      <c r="P11" s="17"/>
      <c r="Q11" s="14"/>
      <c r="R11" s="14" t="s">
        <v>229</v>
      </c>
      <c r="S11" s="14"/>
      <c r="T11" s="14"/>
      <c r="U11" s="14"/>
      <c r="V11" s="13"/>
      <c r="W11" s="13"/>
      <c r="X11" s="13"/>
      <c r="Y11" s="13"/>
      <c r="Z11" s="13"/>
      <c r="AA11" s="16" t="e">
        <f>IF('貸借対照表(BS)円単位'!AA11=0, "-",ROUND('貸借対照表(BS)円単位'!AA11 /設定!$J$4, 0))</f>
        <v>#DIV/0!</v>
      </c>
      <c r="AB11" s="234" t="str">
        <f t="shared" si="0"/>
        <v>-</v>
      </c>
    </row>
    <row r="12" spans="2:30" s="11" customFormat="1" ht="12.9" customHeight="1">
      <c r="B12" s="17"/>
      <c r="C12" s="14"/>
      <c r="D12" s="14"/>
      <c r="E12" s="14"/>
      <c r="F12" s="14" t="s">
        <v>12</v>
      </c>
      <c r="G12" s="14"/>
      <c r="H12" s="14"/>
      <c r="I12" s="13"/>
      <c r="J12" s="13"/>
      <c r="K12" s="13"/>
      <c r="L12" s="13"/>
      <c r="M12" s="13"/>
      <c r="N12" s="16" t="str">
        <f>IF('貸借対照表(BS)円単位'!N12=0, "-",ROUND('貸借対照表(BS)円単位'!N12 /設定!$J$4, 0))</f>
        <v>-</v>
      </c>
      <c r="O12" s="232" t="str">
        <f t="shared" si="1"/>
        <v>-</v>
      </c>
      <c r="P12" s="17"/>
      <c r="Q12" s="14"/>
      <c r="R12" s="14" t="s">
        <v>230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IF('貸借対照表(BS)円単位'!AA12=0, "-",ROUND('貸借対照表(BS)円単位'!AA12 /設定!$J$4, 0))</f>
        <v>-</v>
      </c>
      <c r="AB12" s="234" t="str">
        <f t="shared" ref="AB12:AB23" si="2">IFERROR(AA12/$AA$64, "-")</f>
        <v>-</v>
      </c>
      <c r="AD12" s="171"/>
    </row>
    <row r="13" spans="2:30" s="11" customFormat="1" ht="12.9" customHeight="1">
      <c r="B13" s="17"/>
      <c r="C13" s="14"/>
      <c r="D13" s="14"/>
      <c r="E13" s="14"/>
      <c r="F13" s="14" t="s">
        <v>14</v>
      </c>
      <c r="G13" s="14"/>
      <c r="H13" s="14"/>
      <c r="I13" s="13"/>
      <c r="J13" s="13"/>
      <c r="K13" s="13"/>
      <c r="L13" s="13"/>
      <c r="M13" s="13"/>
      <c r="N13" s="16" t="e">
        <f>IF('貸借対照表(BS)円単位'!N13=0, "-",ROUND('貸借対照表(BS)円単位'!N13 /設定!$J$4, 0))</f>
        <v>#DIV/0!</v>
      </c>
      <c r="O13" s="232" t="str">
        <f>IFERROR((N13+N14)/$N$64, "-")</f>
        <v>-</v>
      </c>
      <c r="P13" s="17"/>
      <c r="Q13" s="14"/>
      <c r="R13" s="14" t="s">
        <v>231</v>
      </c>
      <c r="S13" s="14"/>
      <c r="T13" s="14"/>
      <c r="U13" s="14"/>
      <c r="V13" s="13"/>
      <c r="W13" s="13"/>
      <c r="X13" s="13"/>
      <c r="Y13" s="13"/>
      <c r="Z13" s="13"/>
      <c r="AA13" s="16" t="e">
        <f>IF('貸借対照表(BS)円単位'!AA13=0, "-",ROUND('貸借対照表(BS)円単位'!AA13 /設定!$J$4, 0))</f>
        <v>#DIV/0!</v>
      </c>
      <c r="AB13" s="234" t="str">
        <f t="shared" si="2"/>
        <v>-</v>
      </c>
    </row>
    <row r="14" spans="2:30" s="11" customFormat="1" ht="12.9" customHeight="1">
      <c r="B14" s="17"/>
      <c r="C14" s="14"/>
      <c r="D14" s="14"/>
      <c r="E14" s="14"/>
      <c r="F14" s="14" t="s">
        <v>16</v>
      </c>
      <c r="G14" s="14"/>
      <c r="H14" s="14"/>
      <c r="I14" s="13"/>
      <c r="J14" s="13"/>
      <c r="K14" s="13"/>
      <c r="L14" s="13"/>
      <c r="M14" s="13"/>
      <c r="N14" s="16" t="e">
        <f>IF('貸借対照表(BS)円単位'!N14=0, "-",ROUND('貸借対照表(BS)円単位'!N14 /設定!$J$4, 0))</f>
        <v>#DIV/0!</v>
      </c>
      <c r="O14" s="232" t="s">
        <v>197</v>
      </c>
      <c r="P14" s="17"/>
      <c r="Q14" s="14" t="s">
        <v>232</v>
      </c>
      <c r="R14" s="14"/>
      <c r="S14" s="14"/>
      <c r="T14" s="14"/>
      <c r="U14" s="14"/>
      <c r="V14" s="13"/>
      <c r="W14" s="13"/>
      <c r="X14" s="13"/>
      <c r="Y14" s="13"/>
      <c r="Z14" s="13"/>
      <c r="AA14" s="16" t="e">
        <f>IF('貸借対照表(BS)円単位'!AA14=0, "-",ROUND('貸借対照表(BS)円単位'!AA14 /設定!$J$4, 0))</f>
        <v>#DIV/0!</v>
      </c>
      <c r="AB14" s="234" t="str">
        <f t="shared" si="2"/>
        <v>-</v>
      </c>
    </row>
    <row r="15" spans="2:30" s="11" customFormat="1" ht="12.9" customHeight="1">
      <c r="B15" s="17"/>
      <c r="C15" s="14"/>
      <c r="D15" s="14"/>
      <c r="E15" s="14"/>
      <c r="F15" s="14" t="s">
        <v>18</v>
      </c>
      <c r="G15" s="14"/>
      <c r="H15" s="14"/>
      <c r="I15" s="13"/>
      <c r="J15" s="13"/>
      <c r="K15" s="13"/>
      <c r="L15" s="13"/>
      <c r="M15" s="13"/>
      <c r="N15" s="16" t="e">
        <f>IF('貸借対照表(BS)円単位'!N15=0, "-",ROUND('貸借対照表(BS)円単位'!N15 /設定!$J$4, 0))</f>
        <v>#DIV/0!</v>
      </c>
      <c r="O15" s="232" t="str">
        <f>IFERROR((N15+N16)/$N$64, "-")</f>
        <v>-</v>
      </c>
      <c r="P15" s="17"/>
      <c r="Q15" s="14"/>
      <c r="R15" s="19" t="s">
        <v>256</v>
      </c>
      <c r="S15" s="14"/>
      <c r="T15" s="14"/>
      <c r="U15" s="14"/>
      <c r="V15" s="13"/>
      <c r="W15" s="13"/>
      <c r="X15" s="13"/>
      <c r="Y15" s="13"/>
      <c r="Z15" s="13"/>
      <c r="AA15" s="16" t="e">
        <f>IF('貸借対照表(BS)円単位'!AA15=0, "-",ROUND('貸借対照表(BS)円単位'!AA15 /設定!$J$4, 0))</f>
        <v>#DIV/0!</v>
      </c>
      <c r="AB15" s="234" t="str">
        <f t="shared" si="2"/>
        <v>-</v>
      </c>
    </row>
    <row r="16" spans="2:30" s="11" customFormat="1" ht="12.9" customHeight="1">
      <c r="B16" s="17"/>
      <c r="C16" s="14"/>
      <c r="D16" s="14"/>
      <c r="E16" s="14"/>
      <c r="F16" s="14" t="s">
        <v>19</v>
      </c>
      <c r="G16" s="14"/>
      <c r="H16" s="14"/>
      <c r="I16" s="13"/>
      <c r="J16" s="13"/>
      <c r="K16" s="13"/>
      <c r="L16" s="13"/>
      <c r="M16" s="13"/>
      <c r="N16" s="16" t="e">
        <f>IF('貸借対照表(BS)円単位'!N16=0, "-",ROUND('貸借対照表(BS)円単位'!N16 /設定!$J$4, 0))</f>
        <v>#DIV/0!</v>
      </c>
      <c r="O16" s="232" t="s">
        <v>197</v>
      </c>
      <c r="P16" s="17"/>
      <c r="Q16" s="14"/>
      <c r="R16" s="19" t="s">
        <v>233</v>
      </c>
      <c r="S16" s="19"/>
      <c r="T16" s="19"/>
      <c r="U16" s="19"/>
      <c r="V16" s="20"/>
      <c r="W16" s="20"/>
      <c r="X16" s="20"/>
      <c r="Y16" s="20"/>
      <c r="Z16" s="20"/>
      <c r="AA16" s="16" t="e">
        <f>IF('貸借対照表(BS)円単位'!AA16=0, "-",ROUND('貸借対照表(BS)円単位'!AA16 /設定!$J$4, 0))</f>
        <v>#DIV/0!</v>
      </c>
      <c r="AB16" s="234" t="str">
        <f t="shared" si="2"/>
        <v>-</v>
      </c>
    </row>
    <row r="17" spans="2:28" s="11" customFormat="1" ht="12.9" customHeight="1">
      <c r="B17" s="17"/>
      <c r="C17" s="14"/>
      <c r="D17" s="14"/>
      <c r="E17" s="14"/>
      <c r="F17" s="14" t="s">
        <v>21</v>
      </c>
      <c r="G17" s="21"/>
      <c r="H17" s="21"/>
      <c r="I17" s="22"/>
      <c r="J17" s="22"/>
      <c r="K17" s="22"/>
      <c r="L17" s="22"/>
      <c r="M17" s="22"/>
      <c r="N17" s="16" t="e">
        <f>IF('貸借対照表(BS)円単位'!N17=0, "-",ROUND('貸借対照表(BS)円単位'!N17 /設定!$J$4, 0))</f>
        <v>#DIV/0!</v>
      </c>
      <c r="O17" s="232" t="str">
        <f>IFERROR((N17+N18)/$N$64, "-")</f>
        <v>-</v>
      </c>
      <c r="P17" s="17"/>
      <c r="Q17" s="14"/>
      <c r="R17" s="19" t="s">
        <v>234</v>
      </c>
      <c r="S17" s="19"/>
      <c r="T17" s="19"/>
      <c r="U17" s="19"/>
      <c r="V17" s="20"/>
      <c r="W17" s="20"/>
      <c r="X17" s="20"/>
      <c r="Y17" s="20"/>
      <c r="Z17" s="20"/>
      <c r="AA17" s="16" t="e">
        <f>IF('貸借対照表(BS)円単位'!AA17=0, "-",ROUND('貸借対照表(BS)円単位'!AA17 /設定!$J$4, 0))</f>
        <v>#DIV/0!</v>
      </c>
      <c r="AB17" s="234" t="str">
        <f t="shared" si="2"/>
        <v>-</v>
      </c>
    </row>
    <row r="18" spans="2:28" s="11" customFormat="1" ht="12.9" customHeight="1">
      <c r="B18" s="17"/>
      <c r="C18" s="14"/>
      <c r="D18" s="14"/>
      <c r="E18" s="14"/>
      <c r="F18" s="14" t="s">
        <v>23</v>
      </c>
      <c r="G18" s="21"/>
      <c r="H18" s="21"/>
      <c r="I18" s="22"/>
      <c r="J18" s="22"/>
      <c r="K18" s="22"/>
      <c r="L18" s="22"/>
      <c r="M18" s="22"/>
      <c r="N18" s="16" t="str">
        <f>IF('貸借対照表(BS)円単位'!N18=0, "-",ROUND('貸借対照表(BS)円単位'!N18 /設定!$J$4, 0))</f>
        <v>-</v>
      </c>
      <c r="O18" s="232" t="s">
        <v>197</v>
      </c>
      <c r="P18" s="12"/>
      <c r="Q18" s="14"/>
      <c r="R18" s="19" t="s">
        <v>235</v>
      </c>
      <c r="S18" s="19"/>
      <c r="T18" s="19"/>
      <c r="U18" s="19"/>
      <c r="V18" s="20"/>
      <c r="W18" s="20"/>
      <c r="X18" s="20"/>
      <c r="Y18" s="20"/>
      <c r="Z18" s="20"/>
      <c r="AA18" s="16" t="e">
        <f>IF('貸借対照表(BS)円単位'!AA18=0, "-",ROUND('貸借対照表(BS)円単位'!AA18 /設定!$J$4, 0))</f>
        <v>#DIV/0!</v>
      </c>
      <c r="AB18" s="234" t="str">
        <f t="shared" si="2"/>
        <v>-</v>
      </c>
    </row>
    <row r="19" spans="2:28" s="11" customFormat="1" ht="12.9" customHeight="1">
      <c r="B19" s="17"/>
      <c r="C19" s="14"/>
      <c r="D19" s="14"/>
      <c r="E19" s="14"/>
      <c r="F19" s="14" t="s">
        <v>25</v>
      </c>
      <c r="G19" s="21"/>
      <c r="H19" s="21"/>
      <c r="I19" s="22"/>
      <c r="J19" s="22"/>
      <c r="K19" s="22"/>
      <c r="L19" s="22"/>
      <c r="M19" s="22"/>
      <c r="N19" s="16" t="str">
        <f>IF('貸借対照表(BS)円単位'!N19=0, "-",ROUND('貸借対照表(BS)円単位'!N19 /設定!$J$4, 0))</f>
        <v>-</v>
      </c>
      <c r="O19" s="232" t="str">
        <f>IFERROR((N19+N20)/$N$64, "-")</f>
        <v>-</v>
      </c>
      <c r="P19" s="12"/>
      <c r="Q19" s="14"/>
      <c r="R19" s="19" t="s">
        <v>236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IF('貸借対照表(BS)円単位'!AA19=0, "-",ROUND('貸借対照表(BS)円単位'!AA19 /設定!$J$4, 0))</f>
        <v>-</v>
      </c>
      <c r="AB19" s="234" t="str">
        <f t="shared" si="2"/>
        <v>-</v>
      </c>
    </row>
    <row r="20" spans="2:28" s="11" customFormat="1" ht="12.9" customHeight="1">
      <c r="B20" s="17"/>
      <c r="C20" s="14"/>
      <c r="D20" s="14"/>
      <c r="E20" s="14"/>
      <c r="F20" s="14" t="s">
        <v>27</v>
      </c>
      <c r="G20" s="21"/>
      <c r="H20" s="21"/>
      <c r="I20" s="22"/>
      <c r="J20" s="22"/>
      <c r="K20" s="22"/>
      <c r="L20" s="22"/>
      <c r="M20" s="22"/>
      <c r="N20" s="16" t="str">
        <f>IF('貸借対照表(BS)円単位'!N20=0, "-",ROUND('貸借対照表(BS)円単位'!N20 /設定!$J$4, 0))</f>
        <v>-</v>
      </c>
      <c r="O20" s="232" t="s">
        <v>197</v>
      </c>
      <c r="P20" s="17"/>
      <c r="Q20" s="14"/>
      <c r="R20" s="14" t="s">
        <v>237</v>
      </c>
      <c r="S20" s="14"/>
      <c r="T20" s="14"/>
      <c r="U20" s="14"/>
      <c r="V20" s="13"/>
      <c r="W20" s="13"/>
      <c r="X20" s="13"/>
      <c r="Y20" s="13"/>
      <c r="Z20" s="13"/>
      <c r="AA20" s="16" t="e">
        <f>IF('貸借対照表(BS)円単位'!AA20=0, "-",ROUND('貸借対照表(BS)円単位'!AA20 /設定!$J$4, 0))</f>
        <v>#DIV/0!</v>
      </c>
      <c r="AB20" s="234" t="str">
        <f t="shared" si="2"/>
        <v>-</v>
      </c>
    </row>
    <row r="21" spans="2:28" s="11" customFormat="1" ht="12.9" customHeight="1">
      <c r="B21" s="17"/>
      <c r="C21" s="14"/>
      <c r="D21" s="14"/>
      <c r="E21" s="14"/>
      <c r="F21" s="14" t="s">
        <v>29</v>
      </c>
      <c r="G21" s="21"/>
      <c r="H21" s="21"/>
      <c r="I21" s="22"/>
      <c r="J21" s="22"/>
      <c r="K21" s="22"/>
      <c r="L21" s="22"/>
      <c r="M21" s="22"/>
      <c r="N21" s="16" t="str">
        <f>IF('貸借対照表(BS)円単位'!N21=0, "-",ROUND('貸借対照表(BS)円単位'!N21 /設定!$J$4, 0))</f>
        <v>-</v>
      </c>
      <c r="O21" s="232" t="str">
        <f>IFERROR((N21+N22)/$N$64, "-")</f>
        <v>-</v>
      </c>
      <c r="P21" s="17"/>
      <c r="Q21" s="14"/>
      <c r="R21" s="19" t="s">
        <v>238</v>
      </c>
      <c r="S21" s="14"/>
      <c r="T21" s="14"/>
      <c r="U21" s="14"/>
      <c r="V21" s="13"/>
      <c r="W21" s="13"/>
      <c r="X21" s="13"/>
      <c r="Y21" s="13"/>
      <c r="Z21" s="13"/>
      <c r="AA21" s="16" t="e">
        <f>IF('貸借対照表(BS)円単位'!AA21=0, "-",ROUND('貸借対照表(BS)円単位'!AA21 /設定!$J$4, 0))</f>
        <v>#DIV/0!</v>
      </c>
      <c r="AB21" s="234" t="str">
        <f t="shared" si="2"/>
        <v>-</v>
      </c>
    </row>
    <row r="22" spans="2:28" s="11" customFormat="1" ht="12.9" customHeight="1">
      <c r="B22" s="17"/>
      <c r="C22" s="14"/>
      <c r="D22" s="14"/>
      <c r="E22" s="14"/>
      <c r="F22" s="14" t="s">
        <v>31</v>
      </c>
      <c r="G22" s="21"/>
      <c r="H22" s="21"/>
      <c r="I22" s="22"/>
      <c r="J22" s="22"/>
      <c r="K22" s="22"/>
      <c r="L22" s="22"/>
      <c r="M22" s="22"/>
      <c r="N22" s="16" t="str">
        <f>IF('貸借対照表(BS)円単位'!N22=0, "-",ROUND('貸借対照表(BS)円単位'!N22 /設定!$J$4, 0))</f>
        <v>-</v>
      </c>
      <c r="O22" s="232" t="s">
        <v>197</v>
      </c>
      <c r="P22" s="17"/>
      <c r="Q22" s="14"/>
      <c r="R22" s="14" t="s">
        <v>231</v>
      </c>
      <c r="S22" s="14"/>
      <c r="T22" s="14"/>
      <c r="U22" s="14"/>
      <c r="V22" s="13"/>
      <c r="W22" s="13"/>
      <c r="X22" s="13"/>
      <c r="Y22" s="13"/>
      <c r="Z22" s="13"/>
      <c r="AA22" s="16" t="e">
        <f>IF('貸借対照表(BS)円単位'!AA22=0, "-",ROUND('貸借対照表(BS)円単位'!AA22 /設定!$J$4, 0))</f>
        <v>#DIV/0!</v>
      </c>
      <c r="AB22" s="234" t="str">
        <f t="shared" si="2"/>
        <v>-</v>
      </c>
    </row>
    <row r="23" spans="2:28" s="11" customFormat="1" ht="12.9" customHeight="1">
      <c r="B23" s="17"/>
      <c r="C23" s="14"/>
      <c r="D23" s="14"/>
      <c r="E23" s="14"/>
      <c r="F23" s="14" t="s">
        <v>213</v>
      </c>
      <c r="G23" s="14"/>
      <c r="H23" s="14"/>
      <c r="I23" s="13"/>
      <c r="J23" s="13"/>
      <c r="K23" s="13"/>
      <c r="L23" s="13"/>
      <c r="M23" s="13"/>
      <c r="N23" s="16" t="str">
        <f>IF('貸借対照表(BS)円単位'!N23=0, "-",ROUND('貸借対照表(BS)円単位'!N23 /設定!$J$4, 0))</f>
        <v>-</v>
      </c>
      <c r="O23" s="232" t="str">
        <f>IFERROR((N23+N24)/$N$64, "-")</f>
        <v>-</v>
      </c>
      <c r="P23" s="275" t="s">
        <v>239</v>
      </c>
      <c r="Q23" s="276"/>
      <c r="R23" s="276"/>
      <c r="S23" s="276"/>
      <c r="T23" s="276"/>
      <c r="U23" s="276"/>
      <c r="V23" s="276"/>
      <c r="W23" s="276"/>
      <c r="X23" s="276"/>
      <c r="Y23" s="276"/>
      <c r="Z23" s="277"/>
      <c r="AA23" s="227" t="e">
        <f>IF('貸借対照表(BS)円単位'!AA23=0, "-",ROUND('貸借対照表(BS)円単位'!AA23 /設定!$J$4, 0))</f>
        <v>#DIV/0!</v>
      </c>
      <c r="AB23" s="235" t="str">
        <f t="shared" si="2"/>
        <v>-</v>
      </c>
    </row>
    <row r="24" spans="2:28" s="11" customFormat="1" ht="12.9" customHeight="1">
      <c r="B24" s="17"/>
      <c r="C24" s="14"/>
      <c r="D24" s="14"/>
      <c r="E24" s="14"/>
      <c r="F24" s="14" t="s">
        <v>34</v>
      </c>
      <c r="G24" s="14"/>
      <c r="H24" s="14"/>
      <c r="I24" s="13"/>
      <c r="J24" s="13"/>
      <c r="K24" s="13"/>
      <c r="L24" s="13"/>
      <c r="M24" s="13"/>
      <c r="N24" s="16" t="str">
        <f>IF('貸借対照表(BS)円単位'!N24=0, "-",ROUND('貸借対照表(BS)円単位'!N24 /設定!$J$4, 0))</f>
        <v>-</v>
      </c>
      <c r="O24" s="232" t="s">
        <v>197</v>
      </c>
      <c r="P24" s="17" t="s">
        <v>240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  <c r="AB24" s="234"/>
    </row>
    <row r="25" spans="2:28" s="11" customFormat="1" ht="12.9" customHeight="1">
      <c r="B25" s="17"/>
      <c r="C25" s="14"/>
      <c r="D25" s="14"/>
      <c r="E25" s="14"/>
      <c r="F25" s="14" t="s">
        <v>36</v>
      </c>
      <c r="G25" s="14"/>
      <c r="H25" s="14"/>
      <c r="I25" s="13"/>
      <c r="J25" s="13"/>
      <c r="K25" s="13"/>
      <c r="L25" s="13"/>
      <c r="M25" s="13"/>
      <c r="N25" s="16" t="e">
        <f>IF('貸借対照表(BS)円単位'!N25=0, "-",ROUND('貸借対照表(BS)円単位'!N25 /設定!$J$4, 0))</f>
        <v>#DIV/0!</v>
      </c>
      <c r="O25" s="232" t="str">
        <f>IFERROR(N25/$N$64,"-")</f>
        <v>-</v>
      </c>
      <c r="P25" s="17"/>
      <c r="Q25" s="19" t="s">
        <v>241</v>
      </c>
      <c r="R25" s="25"/>
      <c r="S25" s="25"/>
      <c r="T25" s="25"/>
      <c r="U25" s="25"/>
      <c r="V25" s="26"/>
      <c r="W25" s="26"/>
      <c r="X25" s="26"/>
      <c r="Y25" s="26"/>
      <c r="Z25" s="26"/>
      <c r="AA25" s="16" t="e">
        <f>IF('貸借対照表(BS)円単位'!AA25=0, "-",ROUND('貸借対照表(BS)円単位'!AA25 /設定!$J$4, 0))</f>
        <v>#DIV/0!</v>
      </c>
      <c r="AB25" s="234" t="str">
        <f>IFERROR(AA25/$AA$64, "-")</f>
        <v>-</v>
      </c>
    </row>
    <row r="26" spans="2:28" s="11" customFormat="1" ht="12.9" customHeight="1">
      <c r="B26" s="17"/>
      <c r="C26" s="14"/>
      <c r="D26" s="14"/>
      <c r="E26" s="14" t="s">
        <v>38</v>
      </c>
      <c r="F26" s="14"/>
      <c r="G26" s="14"/>
      <c r="H26" s="14"/>
      <c r="I26" s="13"/>
      <c r="J26" s="13"/>
      <c r="K26" s="13"/>
      <c r="L26" s="13"/>
      <c r="M26" s="13"/>
      <c r="N26" s="16" t="e">
        <f>IF('貸借対照表(BS)円単位'!N26=0, "-",ROUND('貸借対照表(BS)円単位'!N26 /設定!$J$4, 0))</f>
        <v>#DIV/0!</v>
      </c>
      <c r="O26" s="232" t="str">
        <f>IFERROR(N26/$N$64,"-")</f>
        <v>-</v>
      </c>
      <c r="P26" s="17"/>
      <c r="Q26" s="13" t="s">
        <v>242</v>
      </c>
      <c r="R26" s="25"/>
      <c r="S26" s="25"/>
      <c r="T26" s="25"/>
      <c r="U26" s="25"/>
      <c r="V26" s="26"/>
      <c r="W26" s="26"/>
      <c r="X26" s="26"/>
      <c r="Y26" s="26"/>
      <c r="Z26" s="26"/>
      <c r="AA26" s="16" t="e">
        <f>IF('貸借対照表(BS)円単位'!AA26=0, "-",ROUND('貸借対照表(BS)円単位'!AA26 /設定!$J$4, 0))</f>
        <v>#DIV/0!</v>
      </c>
      <c r="AB26" s="234" t="str">
        <f>IFERROR(AA26/$AA$64, "-")</f>
        <v>-</v>
      </c>
    </row>
    <row r="27" spans="2:28" s="11" customFormat="1" ht="12.9" customHeight="1">
      <c r="B27" s="17"/>
      <c r="C27" s="14"/>
      <c r="D27" s="14"/>
      <c r="E27" s="14"/>
      <c r="F27" s="14" t="s">
        <v>40</v>
      </c>
      <c r="G27" s="14"/>
      <c r="H27" s="14"/>
      <c r="I27" s="13"/>
      <c r="J27" s="13"/>
      <c r="K27" s="13"/>
      <c r="L27" s="13"/>
      <c r="M27" s="13"/>
      <c r="N27" s="16" t="e">
        <f>IF('貸借対照表(BS)円単位'!N27=0, "-",ROUND('貸借対照表(BS)円単位'!N27 /設定!$J$4, 0))</f>
        <v>#DIV/0!</v>
      </c>
      <c r="O27" s="232" t="str">
        <f>IFERROR(N27/$N$64,"-")</f>
        <v>-</v>
      </c>
      <c r="P27" s="12"/>
      <c r="Q27" s="13" t="s">
        <v>243</v>
      </c>
      <c r="R27" s="13"/>
      <c r="S27" s="13"/>
      <c r="T27" s="13"/>
      <c r="U27" s="13"/>
      <c r="V27" s="13"/>
      <c r="W27" s="13"/>
      <c r="X27" s="13"/>
      <c r="Y27" s="13"/>
      <c r="Z27" s="27"/>
      <c r="AA27" s="16" t="str">
        <f>IF('貸借対照表(BS)円単位'!AA27=0, "-",ROUND('貸借対照表(BS)円単位'!AA27 /設定!$J$4, 0))</f>
        <v>-</v>
      </c>
      <c r="AB27" s="234" t="str">
        <f>IFERROR(AA27/$AA$64, "-")</f>
        <v>-</v>
      </c>
    </row>
    <row r="28" spans="2:28" s="11" customFormat="1" ht="12.9" customHeight="1">
      <c r="B28" s="17"/>
      <c r="C28" s="14"/>
      <c r="D28" s="14"/>
      <c r="E28" s="14"/>
      <c r="F28" s="14" t="s">
        <v>14</v>
      </c>
      <c r="G28" s="14"/>
      <c r="H28" s="14"/>
      <c r="I28" s="13"/>
      <c r="J28" s="13"/>
      <c r="K28" s="13"/>
      <c r="L28" s="13"/>
      <c r="M28" s="13"/>
      <c r="N28" s="16" t="e">
        <f>IF('貸借対照表(BS)円単位'!N28=0, "-",ROUND('貸借対照表(BS)円単位'!N28 /設定!$J$4, 0))</f>
        <v>#DIV/0!</v>
      </c>
      <c r="O28" s="232" t="str">
        <f>IFERROR((N28+N29)/$N$64, "-")</f>
        <v>-</v>
      </c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27"/>
      <c r="AA28" s="16"/>
      <c r="AB28" s="234"/>
    </row>
    <row r="29" spans="2:28" s="11" customFormat="1" ht="12.9" customHeight="1">
      <c r="B29" s="17"/>
      <c r="C29" s="14"/>
      <c r="D29" s="14"/>
      <c r="E29" s="14"/>
      <c r="F29" s="14" t="s">
        <v>16</v>
      </c>
      <c r="G29" s="14"/>
      <c r="H29" s="14"/>
      <c r="I29" s="13"/>
      <c r="J29" s="13"/>
      <c r="K29" s="13"/>
      <c r="L29" s="13"/>
      <c r="M29" s="13"/>
      <c r="N29" s="16" t="e">
        <f>IF('貸借対照表(BS)円単位'!N29=0, "-",ROUND('貸借対照表(BS)円単位'!N29 /設定!$J$4, 0))</f>
        <v>#DIV/0!</v>
      </c>
      <c r="O29" s="232" t="s">
        <v>197</v>
      </c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  <c r="AB29" s="234"/>
    </row>
    <row r="30" spans="2:28" s="11" customFormat="1" ht="12.9" customHeight="1">
      <c r="B30" s="17"/>
      <c r="C30" s="14"/>
      <c r="D30" s="14"/>
      <c r="E30" s="14"/>
      <c r="F30" s="14" t="s">
        <v>41</v>
      </c>
      <c r="G30" s="14"/>
      <c r="H30" s="14"/>
      <c r="I30" s="13"/>
      <c r="J30" s="13"/>
      <c r="K30" s="13"/>
      <c r="L30" s="13"/>
      <c r="M30" s="13"/>
      <c r="N30" s="16" t="e">
        <f>IF('貸借対照表(BS)円単位'!N30=0, "-",ROUND('貸借対照表(BS)円単位'!N30 /設定!$J$4, 0))</f>
        <v>#DIV/0!</v>
      </c>
      <c r="O30" s="232" t="str">
        <f>IFERROR((N30+N31)/$N$64,"-")</f>
        <v>-</v>
      </c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  <c r="AB30" s="234"/>
    </row>
    <row r="31" spans="2:28" s="11" customFormat="1" ht="12.9" customHeight="1">
      <c r="B31" s="17"/>
      <c r="C31" s="14"/>
      <c r="D31" s="14"/>
      <c r="E31" s="14"/>
      <c r="F31" s="14" t="s">
        <v>19</v>
      </c>
      <c r="G31" s="14"/>
      <c r="H31" s="14"/>
      <c r="I31" s="13"/>
      <c r="J31" s="13"/>
      <c r="K31" s="13"/>
      <c r="L31" s="13"/>
      <c r="M31" s="13"/>
      <c r="N31" s="16" t="e">
        <f>IF('貸借対照表(BS)円単位'!N31=0, "-",ROUND('貸借対照表(BS)円単位'!N31 /設定!$J$4, 0))</f>
        <v>#DIV/0!</v>
      </c>
      <c r="O31" s="232" t="s">
        <v>197</v>
      </c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  <c r="AB31" s="234"/>
    </row>
    <row r="32" spans="2:28" s="11" customFormat="1" ht="12.9" customHeight="1">
      <c r="B32" s="17"/>
      <c r="C32" s="14"/>
      <c r="D32" s="14"/>
      <c r="E32" s="14"/>
      <c r="F32" s="14" t="s">
        <v>42</v>
      </c>
      <c r="G32" s="14"/>
      <c r="H32" s="14"/>
      <c r="I32" s="13"/>
      <c r="J32" s="13"/>
      <c r="K32" s="13"/>
      <c r="L32" s="13"/>
      <c r="M32" s="13"/>
      <c r="N32" s="16" t="str">
        <f>IF('貸借対照表(BS)円単位'!N32=0, "-",ROUND('貸借対照表(BS)円単位'!N32 /設定!$J$4, 0))</f>
        <v>-</v>
      </c>
      <c r="O32" s="232" t="str">
        <f>IFERROR((N32+N33)/$N$64, "-")</f>
        <v>-</v>
      </c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  <c r="AB32" s="234"/>
    </row>
    <row r="33" spans="2:28" s="11" customFormat="1" ht="12.9" customHeight="1">
      <c r="B33" s="17"/>
      <c r="C33" s="14"/>
      <c r="D33" s="14"/>
      <c r="E33" s="14"/>
      <c r="F33" s="14" t="s">
        <v>34</v>
      </c>
      <c r="G33" s="14"/>
      <c r="H33" s="14"/>
      <c r="I33" s="13"/>
      <c r="J33" s="13"/>
      <c r="K33" s="13"/>
      <c r="L33" s="13"/>
      <c r="M33" s="13"/>
      <c r="N33" s="16" t="str">
        <f>IF('貸借対照表(BS)円単位'!N33=0, "-",ROUND('貸借対照表(BS)円単位'!N33 /設定!$J$4, 0))</f>
        <v>-</v>
      </c>
      <c r="O33" s="232" t="s">
        <v>197</v>
      </c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  <c r="AB33" s="234"/>
    </row>
    <row r="34" spans="2:28" s="11" customFormat="1" ht="12.9" customHeight="1">
      <c r="B34" s="17"/>
      <c r="C34" s="14"/>
      <c r="D34" s="14"/>
      <c r="E34" s="14"/>
      <c r="F34" s="14" t="s">
        <v>36</v>
      </c>
      <c r="G34" s="14"/>
      <c r="H34" s="14"/>
      <c r="I34" s="13"/>
      <c r="J34" s="13"/>
      <c r="K34" s="13"/>
      <c r="L34" s="13"/>
      <c r="M34" s="13"/>
      <c r="N34" s="16" t="e">
        <f>IF('貸借対照表(BS)円単位'!N34=0, "-",ROUND('貸借対照表(BS)円単位'!N34 /設定!$J$4, 0))</f>
        <v>#DIV/0!</v>
      </c>
      <c r="O34" s="232" t="str">
        <f>IFERROR(N34/$N$64, "-")</f>
        <v>-</v>
      </c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  <c r="AB34" s="234"/>
    </row>
    <row r="35" spans="2:28" s="11" customFormat="1" ht="12.9" customHeight="1">
      <c r="B35" s="17"/>
      <c r="C35" s="14"/>
      <c r="D35" s="14"/>
      <c r="E35" s="14" t="s">
        <v>43</v>
      </c>
      <c r="F35" s="28"/>
      <c r="G35" s="28"/>
      <c r="H35" s="28"/>
      <c r="I35" s="29"/>
      <c r="J35" s="29"/>
      <c r="K35" s="29"/>
      <c r="L35" s="29"/>
      <c r="M35" s="29"/>
      <c r="N35" s="16" t="e">
        <f>IF('貸借対照表(BS)円単位'!N35=0, "-",ROUND('貸借対照表(BS)円単位'!N35 /設定!$J$4, 0))</f>
        <v>#DIV/0!</v>
      </c>
      <c r="O35" s="232" t="str">
        <f>IFERROR((N35+N36)/$N$64,"-")</f>
        <v>-</v>
      </c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  <c r="AB35" s="234"/>
    </row>
    <row r="36" spans="2:28" s="11" customFormat="1" ht="12.9" customHeight="1">
      <c r="B36" s="17"/>
      <c r="C36" s="14"/>
      <c r="D36" s="14"/>
      <c r="E36" s="14" t="s">
        <v>44</v>
      </c>
      <c r="F36" s="28"/>
      <c r="G36" s="28"/>
      <c r="H36" s="28"/>
      <c r="I36" s="29"/>
      <c r="J36" s="29"/>
      <c r="K36" s="29"/>
      <c r="L36" s="29"/>
      <c r="M36" s="29"/>
      <c r="N36" s="16" t="e">
        <f>IF('貸借対照表(BS)円単位'!N36=0, "-",ROUND('貸借対照表(BS)円単位'!N36 /設定!$J$4, 0))</f>
        <v>#DIV/0!</v>
      </c>
      <c r="O36" s="232" t="s">
        <v>197</v>
      </c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  <c r="AB36" s="234"/>
    </row>
    <row r="37" spans="2:28" s="11" customFormat="1" ht="12.9" customHeight="1">
      <c r="B37" s="17"/>
      <c r="C37" s="14"/>
      <c r="D37" s="14" t="s">
        <v>45</v>
      </c>
      <c r="E37" s="14"/>
      <c r="F37" s="28"/>
      <c r="G37" s="28"/>
      <c r="H37" s="28"/>
      <c r="I37" s="29"/>
      <c r="J37" s="29"/>
      <c r="K37" s="29"/>
      <c r="L37" s="29"/>
      <c r="M37" s="29"/>
      <c r="N37" s="16" t="e">
        <f>IF('貸借対照表(BS)円単位'!N37=0, "-",ROUND('貸借対照表(BS)円単位'!N37 /設定!$J$4, 0))</f>
        <v>#DIV/0!</v>
      </c>
      <c r="O37" s="232" t="str">
        <f>IFERROR(N37/$N$64, "-")</f>
        <v>-</v>
      </c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  <c r="AB37" s="234"/>
    </row>
    <row r="38" spans="2:28" s="11" customFormat="1" ht="12.9" customHeight="1">
      <c r="B38" s="17"/>
      <c r="C38" s="14"/>
      <c r="D38" s="14"/>
      <c r="E38" s="14" t="s">
        <v>46</v>
      </c>
      <c r="F38" s="14"/>
      <c r="G38" s="14"/>
      <c r="H38" s="14"/>
      <c r="I38" s="13"/>
      <c r="J38" s="13"/>
      <c r="K38" s="13"/>
      <c r="L38" s="13"/>
      <c r="M38" s="13"/>
      <c r="N38" s="16" t="e">
        <f>IF('貸借対照表(BS)円単位'!N38=0, "-",ROUND('貸借対照表(BS)円単位'!N38 /設定!$J$4, 0))</f>
        <v>#DIV/0!</v>
      </c>
      <c r="O38" s="232" t="str">
        <f t="shared" ref="O38:O62" si="3">IFERROR(N38/$N$64, "-")</f>
        <v>-</v>
      </c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  <c r="AB38" s="234"/>
    </row>
    <row r="39" spans="2:28" s="11" customFormat="1" ht="12.9" customHeight="1">
      <c r="B39" s="17"/>
      <c r="C39" s="14"/>
      <c r="D39" s="14"/>
      <c r="E39" s="14" t="s">
        <v>198</v>
      </c>
      <c r="F39" s="14"/>
      <c r="G39" s="14"/>
      <c r="H39" s="14"/>
      <c r="I39" s="13"/>
      <c r="J39" s="13"/>
      <c r="K39" s="13"/>
      <c r="L39" s="13"/>
      <c r="M39" s="13"/>
      <c r="N39" s="16" t="e">
        <f>IF('貸借対照表(BS)円単位'!N39=0, "-",ROUND('貸借対照表(BS)円単位'!N39 /設定!$J$4, 0))</f>
        <v>#DIV/0!</v>
      </c>
      <c r="O39" s="232" t="str">
        <f t="shared" si="3"/>
        <v>-</v>
      </c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  <c r="AB39" s="234"/>
    </row>
    <row r="40" spans="2:28" s="11" customFormat="1" ht="12.9" customHeight="1">
      <c r="B40" s="17"/>
      <c r="C40" s="14"/>
      <c r="D40" s="14" t="s">
        <v>48</v>
      </c>
      <c r="E40" s="14"/>
      <c r="F40" s="14"/>
      <c r="G40" s="14"/>
      <c r="H40" s="14"/>
      <c r="I40" s="14"/>
      <c r="J40" s="13"/>
      <c r="K40" s="13"/>
      <c r="L40" s="13"/>
      <c r="M40" s="13"/>
      <c r="N40" s="16" t="e">
        <f>IF('貸借対照表(BS)円単位'!N40=0, "-",ROUND('貸借対照表(BS)円単位'!N40 /設定!$J$4, 0))</f>
        <v>#DIV/0!</v>
      </c>
      <c r="O40" s="232" t="str">
        <f t="shared" si="3"/>
        <v>-</v>
      </c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  <c r="AB40" s="234"/>
    </row>
    <row r="41" spans="2:28" s="11" customFormat="1" ht="12.9" customHeight="1">
      <c r="B41" s="17"/>
      <c r="C41" s="14"/>
      <c r="D41" s="14"/>
      <c r="E41" s="14" t="s">
        <v>49</v>
      </c>
      <c r="F41" s="14"/>
      <c r="G41" s="14"/>
      <c r="H41" s="14"/>
      <c r="I41" s="14"/>
      <c r="J41" s="13"/>
      <c r="K41" s="13"/>
      <c r="L41" s="13"/>
      <c r="M41" s="13"/>
      <c r="N41" s="16" t="e">
        <f>IF('貸借対照表(BS)円単位'!N41=0, "-",ROUND('貸借対照表(BS)円単位'!N41 /設定!$J$4, 0))</f>
        <v>#DIV/0!</v>
      </c>
      <c r="O41" s="232" t="str">
        <f t="shared" si="3"/>
        <v>-</v>
      </c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  <c r="AB41" s="234"/>
    </row>
    <row r="42" spans="2:28" s="11" customFormat="1" ht="12.9" customHeight="1">
      <c r="B42" s="17"/>
      <c r="C42" s="14"/>
      <c r="D42" s="14"/>
      <c r="E42" s="14"/>
      <c r="F42" s="19" t="s">
        <v>50</v>
      </c>
      <c r="G42" s="14"/>
      <c r="H42" s="14"/>
      <c r="I42" s="14"/>
      <c r="J42" s="13"/>
      <c r="K42" s="13"/>
      <c r="L42" s="13"/>
      <c r="M42" s="13"/>
      <c r="N42" s="16" t="e">
        <f>IF('貸借対照表(BS)円単位'!N42=0, "-",ROUND('貸借対照表(BS)円単位'!N42 /設定!$J$4, 0))</f>
        <v>#DIV/0!</v>
      </c>
      <c r="O42" s="232" t="str">
        <f t="shared" si="3"/>
        <v>-</v>
      </c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  <c r="AB42" s="234"/>
    </row>
    <row r="43" spans="2:28" s="11" customFormat="1" ht="12.9" customHeight="1">
      <c r="B43" s="17"/>
      <c r="C43" s="14"/>
      <c r="D43" s="14"/>
      <c r="E43" s="14"/>
      <c r="F43" s="19" t="s">
        <v>51</v>
      </c>
      <c r="G43" s="14"/>
      <c r="H43" s="14"/>
      <c r="I43" s="14"/>
      <c r="J43" s="13"/>
      <c r="K43" s="13"/>
      <c r="L43" s="13"/>
      <c r="M43" s="13"/>
      <c r="N43" s="16" t="e">
        <f>IF('貸借対照表(BS)円単位'!N43=0, "-",ROUND('貸借対照表(BS)円単位'!N43 /設定!$J$4, 0))</f>
        <v>#DIV/0!</v>
      </c>
      <c r="O43" s="232" t="str">
        <f t="shared" si="3"/>
        <v>-</v>
      </c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  <c r="AB43" s="234"/>
    </row>
    <row r="44" spans="2:28" s="11" customFormat="1" ht="12.9" customHeight="1">
      <c r="B44" s="17"/>
      <c r="C44" s="14"/>
      <c r="D44" s="14"/>
      <c r="E44" s="14"/>
      <c r="F44" s="19" t="s">
        <v>15</v>
      </c>
      <c r="G44" s="14"/>
      <c r="H44" s="14"/>
      <c r="I44" s="14"/>
      <c r="J44" s="13"/>
      <c r="K44" s="13"/>
      <c r="L44" s="13"/>
      <c r="M44" s="13"/>
      <c r="N44" s="16" t="e">
        <f>IF('貸借対照表(BS)円単位'!N44=0, "-",ROUND('貸借対照表(BS)円単位'!N44 /設定!$J$4, 0))</f>
        <v>#DIV/0!</v>
      </c>
      <c r="O44" s="232" t="str">
        <f t="shared" si="3"/>
        <v>-</v>
      </c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  <c r="AB44" s="234"/>
    </row>
    <row r="45" spans="2:28" s="11" customFormat="1" ht="12.9" customHeight="1">
      <c r="B45" s="17"/>
      <c r="C45" s="14"/>
      <c r="D45" s="14"/>
      <c r="E45" s="14" t="s">
        <v>199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IF('貸借対照表(BS)円単位'!N45=0, "-",ROUND('貸借対照表(BS)円単位'!N45 /設定!$J$4, 0))</f>
        <v>-</v>
      </c>
      <c r="O45" s="232" t="str">
        <f t="shared" si="3"/>
        <v>-</v>
      </c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  <c r="AB45" s="234"/>
    </row>
    <row r="46" spans="2:28" s="11" customFormat="1" ht="12.9" customHeight="1">
      <c r="B46" s="17"/>
      <c r="C46" s="14"/>
      <c r="D46" s="14"/>
      <c r="E46" s="14" t="s">
        <v>53</v>
      </c>
      <c r="F46" s="14"/>
      <c r="G46" s="14"/>
      <c r="H46" s="14"/>
      <c r="I46" s="13"/>
      <c r="J46" s="13"/>
      <c r="K46" s="13"/>
      <c r="L46" s="13"/>
      <c r="M46" s="13"/>
      <c r="N46" s="16" t="e">
        <f>IF('貸借対照表(BS)円単位'!N46=0, "-",ROUND('貸借対照表(BS)円単位'!N46 /設定!$J$4, 0))</f>
        <v>#DIV/0!</v>
      </c>
      <c r="O46" s="232" t="str">
        <f t="shared" si="3"/>
        <v>-</v>
      </c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  <c r="AB46" s="234"/>
    </row>
    <row r="47" spans="2:28" s="11" customFormat="1" ht="12.9" customHeight="1">
      <c r="B47" s="17"/>
      <c r="C47" s="14"/>
      <c r="D47" s="14"/>
      <c r="E47" s="14" t="s">
        <v>54</v>
      </c>
      <c r="F47" s="14"/>
      <c r="G47" s="14"/>
      <c r="H47" s="14"/>
      <c r="I47" s="13"/>
      <c r="J47" s="13"/>
      <c r="K47" s="13"/>
      <c r="L47" s="13"/>
      <c r="M47" s="13"/>
      <c r="N47" s="16" t="e">
        <f>IF('貸借対照表(BS)円単位'!N47=0, "-",ROUND('貸借対照表(BS)円単位'!N47 /設定!$J$4, 0))</f>
        <v>#DIV/0!</v>
      </c>
      <c r="O47" s="232" t="str">
        <f t="shared" si="3"/>
        <v>-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  <c r="AB47" s="234"/>
    </row>
    <row r="48" spans="2:28" s="11" customFormat="1" ht="12.9" customHeight="1">
      <c r="B48" s="17"/>
      <c r="C48" s="14"/>
      <c r="D48" s="14"/>
      <c r="E48" s="14" t="s">
        <v>55</v>
      </c>
      <c r="F48" s="14"/>
      <c r="G48" s="14"/>
      <c r="H48" s="14"/>
      <c r="I48" s="13"/>
      <c r="J48" s="13"/>
      <c r="K48" s="13"/>
      <c r="L48" s="13"/>
      <c r="M48" s="13"/>
      <c r="N48" s="16" t="e">
        <f>IF('貸借対照表(BS)円単位'!N48=0, "-",ROUND('貸借対照表(BS)円単位'!N48 /設定!$J$4, 0))</f>
        <v>#DIV/0!</v>
      </c>
      <c r="O48" s="232" t="str">
        <f t="shared" si="3"/>
        <v>-</v>
      </c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  <c r="AB48" s="234"/>
    </row>
    <row r="49" spans="2:28" s="11" customFormat="1" ht="12.9" customHeight="1">
      <c r="B49" s="17"/>
      <c r="C49" s="14"/>
      <c r="D49" s="14"/>
      <c r="E49" s="14"/>
      <c r="F49" s="19" t="s">
        <v>56</v>
      </c>
      <c r="G49" s="14"/>
      <c r="H49" s="14"/>
      <c r="I49" s="13"/>
      <c r="J49" s="13"/>
      <c r="K49" s="13"/>
      <c r="L49" s="13"/>
      <c r="M49" s="13"/>
      <c r="N49" s="16" t="str">
        <f>IF('貸借対照表(BS)円単位'!N49=0, "-",ROUND('貸借対照表(BS)円単位'!N49 /設定!$J$4, 0))</f>
        <v>-</v>
      </c>
      <c r="O49" s="232" t="str">
        <f t="shared" si="3"/>
        <v>-</v>
      </c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  <c r="AB49" s="234"/>
    </row>
    <row r="50" spans="2:28" s="11" customFormat="1" ht="12.9" customHeight="1">
      <c r="B50" s="17"/>
      <c r="C50" s="13"/>
      <c r="D50" s="14"/>
      <c r="E50" s="14"/>
      <c r="F50" s="14" t="s">
        <v>42</v>
      </c>
      <c r="G50" s="14"/>
      <c r="H50" s="14"/>
      <c r="I50" s="13"/>
      <c r="J50" s="13"/>
      <c r="K50" s="13"/>
      <c r="L50" s="13"/>
      <c r="M50" s="13"/>
      <c r="N50" s="16" t="e">
        <f>IF('貸借対照表(BS)円単位'!N50=0, "-",ROUND('貸借対照表(BS)円単位'!N50 /設定!$J$4, 0))</f>
        <v>#DIV/0!</v>
      </c>
      <c r="O50" s="232" t="str">
        <f t="shared" si="3"/>
        <v>-</v>
      </c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  <c r="AB50" s="234"/>
    </row>
    <row r="51" spans="2:28" s="11" customFormat="1" ht="12.9" customHeight="1">
      <c r="B51" s="17"/>
      <c r="C51" s="13"/>
      <c r="D51" s="14"/>
      <c r="E51" s="14" t="s">
        <v>15</v>
      </c>
      <c r="F51" s="14"/>
      <c r="G51" s="14"/>
      <c r="H51" s="14"/>
      <c r="I51" s="13"/>
      <c r="J51" s="13"/>
      <c r="K51" s="13"/>
      <c r="L51" s="13"/>
      <c r="M51" s="13"/>
      <c r="N51" s="16" t="e">
        <f>IF('貸借対照表(BS)円単位'!N51=0, "-",ROUND('貸借対照表(BS)円単位'!N51 /設定!$J$4, 0))</f>
        <v>#DIV/0!</v>
      </c>
      <c r="O51" s="232" t="str">
        <f t="shared" si="3"/>
        <v>-</v>
      </c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  <c r="AB51" s="234"/>
    </row>
    <row r="52" spans="2:28" s="11" customFormat="1" ht="12.9" customHeight="1">
      <c r="B52" s="17"/>
      <c r="C52" s="13"/>
      <c r="D52" s="14"/>
      <c r="E52" s="19" t="s">
        <v>57</v>
      </c>
      <c r="F52" s="14"/>
      <c r="G52" s="14"/>
      <c r="H52" s="14"/>
      <c r="I52" s="13"/>
      <c r="J52" s="13"/>
      <c r="K52" s="13"/>
      <c r="L52" s="13"/>
      <c r="M52" s="13"/>
      <c r="N52" s="16" t="e">
        <f>IF('貸借対照表(BS)円単位'!N52=0, "-",ROUND('貸借対照表(BS)円単位'!N52 /設定!$J$4, 0))</f>
        <v>#DIV/0!</v>
      </c>
      <c r="O52" s="232" t="str">
        <f t="shared" si="3"/>
        <v>-</v>
      </c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  <c r="AB52" s="234"/>
    </row>
    <row r="53" spans="2:28" s="11" customFormat="1" ht="12.9" customHeight="1">
      <c r="B53" s="17"/>
      <c r="C53" s="13" t="s">
        <v>58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 t="e">
        <f>IF('貸借対照表(BS)円単位'!N53=0, "-",ROUND('貸借対照表(BS)円単位'!N53 /設定!$J$4, 0))</f>
        <v>#DIV/0!</v>
      </c>
      <c r="O53" s="232" t="str">
        <f t="shared" si="3"/>
        <v>-</v>
      </c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  <c r="AB53" s="234"/>
    </row>
    <row r="54" spans="2:28" s="11" customFormat="1" ht="12.9" customHeight="1">
      <c r="B54" s="17"/>
      <c r="C54" s="13"/>
      <c r="D54" s="14" t="s">
        <v>59</v>
      </c>
      <c r="E54" s="15"/>
      <c r="F54" s="15"/>
      <c r="G54" s="15"/>
      <c r="H54" s="13"/>
      <c r="I54" s="13"/>
      <c r="J54" s="13"/>
      <c r="K54" s="13"/>
      <c r="L54" s="13"/>
      <c r="M54" s="13"/>
      <c r="N54" s="16" t="e">
        <f>IF('貸借対照表(BS)円単位'!N54=0, "-",ROUND('貸借対照表(BS)円単位'!N54 /設定!$J$4, 0))</f>
        <v>#DIV/0!</v>
      </c>
      <c r="O54" s="232" t="str">
        <f t="shared" si="3"/>
        <v>-</v>
      </c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  <c r="AB54" s="234"/>
    </row>
    <row r="55" spans="2:28" s="11" customFormat="1" ht="12.9" customHeight="1">
      <c r="B55" s="17"/>
      <c r="C55" s="13"/>
      <c r="D55" s="19" t="s">
        <v>60</v>
      </c>
      <c r="E55" s="14"/>
      <c r="F55" s="28"/>
      <c r="G55" s="25"/>
      <c r="H55" s="25"/>
      <c r="I55" s="26"/>
      <c r="J55" s="13"/>
      <c r="K55" s="13"/>
      <c r="L55" s="13"/>
      <c r="M55" s="13"/>
      <c r="N55" s="16" t="e">
        <f>IF('貸借対照表(BS)円単位'!N55=0, "-",ROUND('貸借対照表(BS)円単位'!N55 /設定!$J$4, 0))</f>
        <v>#DIV/0!</v>
      </c>
      <c r="O55" s="232" t="str">
        <f t="shared" si="3"/>
        <v>-</v>
      </c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  <c r="AB55" s="234"/>
    </row>
    <row r="56" spans="2:28" s="11" customFormat="1" ht="12.9" customHeight="1">
      <c r="B56" s="17"/>
      <c r="C56" s="13"/>
      <c r="D56" s="14" t="s">
        <v>61</v>
      </c>
      <c r="E56" s="14"/>
      <c r="F56" s="14"/>
      <c r="G56" s="14"/>
      <c r="H56" s="14"/>
      <c r="I56" s="13"/>
      <c r="J56" s="13"/>
      <c r="K56" s="13"/>
      <c r="L56" s="13"/>
      <c r="M56" s="13"/>
      <c r="N56" s="16" t="e">
        <f>IF('貸借対照表(BS)円単位'!N56=0, "-",ROUND('貸借対照表(BS)円単位'!N56 /設定!$J$4, 0))</f>
        <v>#DIV/0!</v>
      </c>
      <c r="O56" s="232" t="str">
        <f t="shared" si="3"/>
        <v>-</v>
      </c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  <c r="AB56" s="234"/>
    </row>
    <row r="57" spans="2:28" s="11" customFormat="1" ht="12.9" customHeight="1">
      <c r="B57" s="17"/>
      <c r="C57" s="14"/>
      <c r="D57" s="14" t="s">
        <v>55</v>
      </c>
      <c r="E57" s="14"/>
      <c r="F57" s="28"/>
      <c r="G57" s="25"/>
      <c r="H57" s="25"/>
      <c r="I57" s="26"/>
      <c r="J57" s="26"/>
      <c r="K57" s="26"/>
      <c r="L57" s="26"/>
      <c r="M57" s="26"/>
      <c r="N57" s="16" t="e">
        <f>IF('貸借対照表(BS)円単位'!N57=0, "-",ROUND('貸借対照表(BS)円単位'!N57 /設定!$J$4, 0))</f>
        <v>#DIV/0!</v>
      </c>
      <c r="O57" s="232" t="str">
        <f t="shared" si="3"/>
        <v>-</v>
      </c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  <c r="AB57" s="234"/>
    </row>
    <row r="58" spans="2:28" s="11" customFormat="1" ht="12.9" customHeight="1">
      <c r="B58" s="17"/>
      <c r="C58" s="14"/>
      <c r="D58" s="14"/>
      <c r="E58" s="14" t="s">
        <v>62</v>
      </c>
      <c r="F58" s="14"/>
      <c r="G58" s="14"/>
      <c r="H58" s="14"/>
      <c r="I58" s="13"/>
      <c r="J58" s="13"/>
      <c r="K58" s="13"/>
      <c r="L58" s="13"/>
      <c r="M58" s="13"/>
      <c r="N58" s="16" t="e">
        <f>IF('貸借対照表(BS)円単位'!N58=0, "-",ROUND('貸借対照表(BS)円単位'!N58 /設定!$J$4, 0))</f>
        <v>#DIV/0!</v>
      </c>
      <c r="O58" s="232" t="str">
        <f t="shared" si="3"/>
        <v>-</v>
      </c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  <c r="AB58" s="234"/>
    </row>
    <row r="59" spans="2:28" s="11" customFormat="1" ht="12.9" customHeight="1">
      <c r="B59" s="17"/>
      <c r="C59" s="14"/>
      <c r="D59" s="14"/>
      <c r="E59" s="19" t="s">
        <v>56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IF('貸借対照表(BS)円単位'!N59=0, "-",ROUND('貸借対照表(BS)円単位'!N59 /設定!$J$4, 0))</f>
        <v>-</v>
      </c>
      <c r="O59" s="232" t="str">
        <f t="shared" si="3"/>
        <v>-</v>
      </c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  <c r="AB59" s="234"/>
    </row>
    <row r="60" spans="2:28" s="11" customFormat="1" ht="12.9" customHeight="1">
      <c r="B60" s="17"/>
      <c r="C60" s="14"/>
      <c r="D60" s="14" t="s">
        <v>63</v>
      </c>
      <c r="E60" s="14"/>
      <c r="F60" s="28"/>
      <c r="G60" s="25"/>
      <c r="H60" s="25"/>
      <c r="I60" s="26"/>
      <c r="J60" s="26"/>
      <c r="K60" s="26"/>
      <c r="L60" s="26"/>
      <c r="M60" s="26"/>
      <c r="N60" s="16" t="e">
        <f>IF('貸借対照表(BS)円単位'!N60=0, "-",ROUND('貸借対照表(BS)円単位'!N60 /設定!$J$4, 0))</f>
        <v>#DIV/0!</v>
      </c>
      <c r="O60" s="232" t="str">
        <f t="shared" si="3"/>
        <v>-</v>
      </c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  <c r="AB60" s="234"/>
    </row>
    <row r="61" spans="2:28" s="11" customFormat="1" ht="12.9" customHeight="1">
      <c r="B61" s="17"/>
      <c r="C61" s="14"/>
      <c r="D61" s="14" t="s">
        <v>42</v>
      </c>
      <c r="E61" s="14"/>
      <c r="F61" s="14"/>
      <c r="G61" s="14"/>
      <c r="H61" s="14"/>
      <c r="I61" s="13"/>
      <c r="J61" s="13"/>
      <c r="K61" s="13"/>
      <c r="L61" s="13"/>
      <c r="M61" s="13"/>
      <c r="N61" s="16" t="e">
        <f>IF('貸借対照表(BS)円単位'!N61=0, "-",ROUND('貸借対照表(BS)円単位'!N61 /設定!$J$4, 0))</f>
        <v>#DIV/0!</v>
      </c>
      <c r="O61" s="232" t="str">
        <f t="shared" si="3"/>
        <v>-</v>
      </c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27"/>
      <c r="AA61" s="16"/>
      <c r="AB61" s="234"/>
    </row>
    <row r="62" spans="2:28" s="11" customFormat="1" ht="12.9" customHeight="1" thickBot="1">
      <c r="B62" s="17"/>
      <c r="C62" s="14"/>
      <c r="D62" s="19" t="s">
        <v>57</v>
      </c>
      <c r="E62" s="14"/>
      <c r="F62" s="14"/>
      <c r="G62" s="14"/>
      <c r="H62" s="14"/>
      <c r="I62" s="13"/>
      <c r="J62" s="13"/>
      <c r="K62" s="13"/>
      <c r="L62" s="13"/>
      <c r="M62" s="13"/>
      <c r="N62" s="16" t="e">
        <f>IF('貸借対照表(BS)円単位'!N62=0, "-",ROUND('貸借対照表(BS)円単位'!N62 /設定!$J$4, 0))</f>
        <v>#DIV/0!</v>
      </c>
      <c r="O62" s="232" t="str">
        <f t="shared" si="3"/>
        <v>-</v>
      </c>
      <c r="P62" s="178"/>
      <c r="Q62" s="179"/>
      <c r="R62" s="179"/>
      <c r="S62" s="179"/>
      <c r="T62" s="179"/>
      <c r="U62" s="179"/>
      <c r="V62" s="179"/>
      <c r="W62" s="179"/>
      <c r="X62" s="179"/>
      <c r="Y62" s="179"/>
      <c r="Z62" s="180"/>
      <c r="AA62" s="228"/>
      <c r="AB62" s="236"/>
    </row>
    <row r="63" spans="2:28" s="11" customFormat="1" ht="12.9" customHeight="1" thickBot="1">
      <c r="B63" s="17"/>
      <c r="C63" s="13" t="s">
        <v>175</v>
      </c>
      <c r="D63" s="14"/>
      <c r="E63" s="15"/>
      <c r="F63" s="15"/>
      <c r="G63" s="15"/>
      <c r="H63" s="13"/>
      <c r="I63" s="13"/>
      <c r="J63" s="13"/>
      <c r="K63" s="13"/>
      <c r="L63" s="13"/>
      <c r="M63" s="13"/>
      <c r="N63" s="16" t="str">
        <f>IF('貸借対照表(BS)円単位'!N63=0, "-",ROUND('貸借対照表(BS)円単位'!N63 /設定!$J$4, 0))</f>
        <v>-</v>
      </c>
      <c r="O63" s="232" t="str">
        <f>IFERROR(N63/$N$64, "-")</f>
        <v>-</v>
      </c>
      <c r="P63" s="272" t="s">
        <v>244</v>
      </c>
      <c r="Q63" s="273"/>
      <c r="R63" s="273"/>
      <c r="S63" s="273"/>
      <c r="T63" s="273"/>
      <c r="U63" s="273"/>
      <c r="V63" s="273"/>
      <c r="W63" s="273"/>
      <c r="X63" s="273"/>
      <c r="Y63" s="273"/>
      <c r="Z63" s="274"/>
      <c r="AA63" s="226" t="e">
        <f>IF('貸借対照表(BS)円単位'!AA63=0, "-",ROUND('貸借対照表(BS)円単位'!AA63 /設定!$J$4, 0))</f>
        <v>#DIV/0!</v>
      </c>
      <c r="AB63" s="237" t="str">
        <f>IFERROR(AA63/$AA$64, "-")</f>
        <v>-</v>
      </c>
    </row>
    <row r="64" spans="2:28" s="11" customFormat="1" ht="12.9" customHeight="1" thickBot="1">
      <c r="B64" s="262" t="s">
        <v>65</v>
      </c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4"/>
      <c r="N64" s="226" t="e">
        <f>IF('貸借対照表(BS)円単位'!N64=0, "-",ROUND('貸借対照表(BS)円単位'!N64 /設定!$J$4, 0))</f>
        <v>#DIV/0!</v>
      </c>
      <c r="O64" s="238" t="str">
        <f>IFERROR(N64/$N$64,"-")</f>
        <v>-</v>
      </c>
      <c r="P64" s="265" t="s">
        <v>245</v>
      </c>
      <c r="Q64" s="266"/>
      <c r="R64" s="266"/>
      <c r="S64" s="266"/>
      <c r="T64" s="266"/>
      <c r="U64" s="266"/>
      <c r="V64" s="266"/>
      <c r="W64" s="266"/>
      <c r="X64" s="266"/>
      <c r="Y64" s="266"/>
      <c r="Z64" s="267"/>
      <c r="AA64" s="228" t="e">
        <f>IF('貸借対照表(BS)円単位'!AA64=0, "-",ROUND('貸借対照表(BS)円単位'!AA64 /設定!$J$4, 0))</f>
        <v>#DIV/0!</v>
      </c>
      <c r="AB64" s="237" t="str">
        <f>IFERROR(AA64/$AA$64, "-")</f>
        <v>-</v>
      </c>
    </row>
  </sheetData>
  <mergeCells count="9">
    <mergeCell ref="P63:Z63"/>
    <mergeCell ref="B64:M64"/>
    <mergeCell ref="P64:Z64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5" fitToHeight="0" orientation="portrait" useFirstPageNumber="1" r:id="rId1"/>
  <headerFooter alignWithMargins="0">
    <oddHeader>&amp;L&amp;A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FFFF00"/>
    <pageSetUpPr fitToPage="1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7" customWidth="1"/>
    <col min="2" max="10" width="2.875" style="107" customWidth="1"/>
    <col min="11" max="11" width="24.5" style="107" customWidth="1"/>
    <col min="12" max="13" width="10.375" style="107" customWidth="1"/>
    <col min="14" max="16384" width="12" style="107"/>
  </cols>
  <sheetData>
    <row r="1" spans="1:15" ht="18" hidden="1" customHeight="1"/>
    <row r="2" spans="1:15" ht="18" customHeight="1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5" ht="23.25" customHeight="1">
      <c r="A3" s="279" t="s">
        <v>178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108"/>
      <c r="O3" s="108"/>
    </row>
    <row r="4" spans="1:15" ht="14.1" customHeight="1">
      <c r="A4" s="280" t="str">
        <f>'行政コスト計算書(PL)円単位'!A4:M4</f>
        <v>自　令和 5年 4月 1日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108"/>
      <c r="O4" s="108"/>
    </row>
    <row r="5" spans="1:15" ht="14.1" customHeight="1">
      <c r="A5" s="281" t="str">
        <f>'行政コスト計算書(PL)円単位'!A5:M5</f>
        <v>至　令和 6年 3月31日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108"/>
      <c r="O5" s="108"/>
    </row>
    <row r="6" spans="1:15" ht="15.75" customHeight="1" thickBot="1">
      <c r="A6" s="109" t="str">
        <f>IF('貸借対照表(BS)円単位'!B5&lt;&gt;"",'貸借対照表(BS)円単位'!B5,"")</f>
        <v>連結</v>
      </c>
      <c r="B6" s="108"/>
      <c r="C6" s="108"/>
      <c r="D6" s="108"/>
      <c r="E6" s="108"/>
      <c r="F6" s="108"/>
      <c r="G6" s="108"/>
      <c r="H6" s="108"/>
      <c r="I6" s="108"/>
      <c r="J6" s="108"/>
      <c r="K6" s="110"/>
      <c r="L6" s="108"/>
      <c r="M6" s="110" t="s">
        <v>214</v>
      </c>
      <c r="N6" s="108"/>
      <c r="O6" s="108"/>
    </row>
    <row r="7" spans="1:15" ht="15.75" customHeight="1" thickBot="1">
      <c r="A7" s="282" t="s">
        <v>1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4" t="s">
        <v>2</v>
      </c>
      <c r="M7" s="285"/>
      <c r="N7" s="239" t="s">
        <v>196</v>
      </c>
      <c r="O7" s="108"/>
    </row>
    <row r="8" spans="1:15" ht="15.75" customHeight="1">
      <c r="A8" s="111"/>
      <c r="B8" s="112" t="s">
        <v>157</v>
      </c>
      <c r="C8" s="112"/>
      <c r="D8" s="113"/>
      <c r="E8" s="112"/>
      <c r="F8" s="112"/>
      <c r="G8" s="112"/>
      <c r="H8" s="112"/>
      <c r="L8" s="393" t="e">
        <f>IF('行政コスト計算書(PL)円単位'!L8:M8=0, "-",ROUND('行政コスト計算書(PL)円単位'!L8:M8 /設定!$J$4, 0))</f>
        <v>#DIV/0!</v>
      </c>
      <c r="M8" s="394"/>
      <c r="N8" s="240" t="str">
        <f>IFERROR(L8/$L$8, "-")</f>
        <v>-</v>
      </c>
    </row>
    <row r="9" spans="1:15" ht="15.75" customHeight="1">
      <c r="A9" s="111"/>
      <c r="B9" s="112"/>
      <c r="C9" s="112" t="s">
        <v>158</v>
      </c>
      <c r="D9" s="112"/>
      <c r="E9" s="112"/>
      <c r="F9" s="112"/>
      <c r="G9" s="112"/>
      <c r="H9" s="112"/>
      <c r="L9" s="393" t="e">
        <f>IF('行政コスト計算書(PL)円単位'!L9:M9=0, "-",ROUND('行政コスト計算書(PL)円単位'!L9:M9 /設定!$J$4, 0))</f>
        <v>#DIV/0!</v>
      </c>
      <c r="M9" s="394"/>
      <c r="N9" s="240" t="str">
        <f>IFERROR(L9/$L$8, "-")</f>
        <v>-</v>
      </c>
    </row>
    <row r="10" spans="1:15" ht="15.75" customHeight="1">
      <c r="A10" s="111"/>
      <c r="B10" s="112"/>
      <c r="C10" s="112"/>
      <c r="D10" s="112" t="s">
        <v>69</v>
      </c>
      <c r="E10" s="112"/>
      <c r="F10" s="112"/>
      <c r="G10" s="112"/>
      <c r="H10" s="112"/>
      <c r="L10" s="393" t="e">
        <f>IF('行政コスト計算書(PL)円単位'!L10:M10=0, "-",ROUND('行政コスト計算書(PL)円単位'!L10:M10 /設定!$J$4, 0))</f>
        <v>#DIV/0!</v>
      </c>
      <c r="M10" s="394"/>
      <c r="N10" s="240" t="str">
        <f>IFERROR(L10/$L$8, "-")</f>
        <v>-</v>
      </c>
    </row>
    <row r="11" spans="1:15" ht="15.75" customHeight="1">
      <c r="A11" s="111"/>
      <c r="B11" s="112"/>
      <c r="C11" s="112"/>
      <c r="D11" s="112"/>
      <c r="E11" s="112" t="s">
        <v>71</v>
      </c>
      <c r="F11" s="112"/>
      <c r="G11" s="112"/>
      <c r="H11" s="112"/>
      <c r="L11" s="393" t="e">
        <f>IF('行政コスト計算書(PL)円単位'!L11:M11=0, "-",ROUND('行政コスト計算書(PL)円単位'!L11:M11 /設定!$J$4, 0))</f>
        <v>#DIV/0!</v>
      </c>
      <c r="M11" s="394"/>
      <c r="N11" s="240" t="str">
        <f>IFERROR(L11/$L$8, "-")</f>
        <v>-</v>
      </c>
    </row>
    <row r="12" spans="1:15" ht="15.75" customHeight="1">
      <c r="A12" s="111"/>
      <c r="B12" s="112"/>
      <c r="C12" s="112"/>
      <c r="D12" s="112"/>
      <c r="E12" s="112" t="s">
        <v>72</v>
      </c>
      <c r="F12" s="112"/>
      <c r="G12" s="112"/>
      <c r="H12" s="112"/>
      <c r="L12" s="393" t="e">
        <f>IF('行政コスト計算書(PL)円単位'!L12:M12=0, "-",ROUND('行政コスト計算書(PL)円単位'!L12:M12 /設定!$J$4, 0))</f>
        <v>#DIV/0!</v>
      </c>
      <c r="M12" s="394"/>
      <c r="N12" s="240" t="str">
        <f t="shared" ref="N12:N19" si="0">IFERROR(L12/$L$8, "-")</f>
        <v>-</v>
      </c>
    </row>
    <row r="13" spans="1:15" ht="15.75" customHeight="1">
      <c r="A13" s="111"/>
      <c r="B13" s="112"/>
      <c r="C13" s="112"/>
      <c r="D13" s="112"/>
      <c r="E13" s="112" t="s">
        <v>73</v>
      </c>
      <c r="F13" s="112"/>
      <c r="G13" s="112"/>
      <c r="H13" s="112"/>
      <c r="L13" s="393" t="e">
        <f>IF('行政コスト計算書(PL)円単位'!L13:M13=0, "-",ROUND('行政コスト計算書(PL)円単位'!L13:M13 /設定!$J$4, 0))</f>
        <v>#DIV/0!</v>
      </c>
      <c r="M13" s="394"/>
      <c r="N13" s="240" t="str">
        <f t="shared" si="0"/>
        <v>-</v>
      </c>
    </row>
    <row r="14" spans="1:15" ht="15.75" customHeight="1">
      <c r="A14" s="111"/>
      <c r="B14" s="112"/>
      <c r="C14" s="112"/>
      <c r="D14" s="112"/>
      <c r="E14" s="112" t="s">
        <v>42</v>
      </c>
      <c r="F14" s="112"/>
      <c r="G14" s="112"/>
      <c r="H14" s="112"/>
      <c r="L14" s="393" t="e">
        <f>IF('行政コスト計算書(PL)円単位'!L14:M14=0, "-",ROUND('行政コスト計算書(PL)円単位'!L14:M14 /設定!$J$4, 0))</f>
        <v>#DIV/0!</v>
      </c>
      <c r="M14" s="394"/>
      <c r="N14" s="240" t="str">
        <f t="shared" si="0"/>
        <v>-</v>
      </c>
    </row>
    <row r="15" spans="1:15" ht="15.75" customHeight="1">
      <c r="A15" s="111"/>
      <c r="B15" s="112"/>
      <c r="C15" s="112"/>
      <c r="D15" s="112" t="s">
        <v>74</v>
      </c>
      <c r="E15" s="112"/>
      <c r="F15" s="112"/>
      <c r="G15" s="112"/>
      <c r="H15" s="112"/>
      <c r="L15" s="393" t="e">
        <f>IF('行政コスト計算書(PL)円単位'!L15:M15=0, "-",ROUND('行政コスト計算書(PL)円単位'!L15:M15 /設定!$J$4, 0))</f>
        <v>#DIV/0!</v>
      </c>
      <c r="M15" s="394"/>
      <c r="N15" s="240" t="str">
        <f t="shared" si="0"/>
        <v>-</v>
      </c>
    </row>
    <row r="16" spans="1:15" ht="15.75" customHeight="1">
      <c r="A16" s="111"/>
      <c r="B16" s="112"/>
      <c r="C16" s="112"/>
      <c r="D16" s="112"/>
      <c r="E16" s="112" t="s">
        <v>75</v>
      </c>
      <c r="F16" s="112"/>
      <c r="G16" s="112"/>
      <c r="H16" s="112"/>
      <c r="L16" s="393" t="e">
        <f>IF('行政コスト計算書(PL)円単位'!L16:M16=0, "-",ROUND('行政コスト計算書(PL)円単位'!L16:M16 /設定!$J$4, 0))</f>
        <v>#DIV/0!</v>
      </c>
      <c r="M16" s="394"/>
      <c r="N16" s="240" t="str">
        <f t="shared" si="0"/>
        <v>-</v>
      </c>
    </row>
    <row r="17" spans="1:18" ht="15.75" customHeight="1">
      <c r="A17" s="111"/>
      <c r="B17" s="112"/>
      <c r="C17" s="112"/>
      <c r="D17" s="112"/>
      <c r="E17" s="112" t="s">
        <v>76</v>
      </c>
      <c r="F17" s="112"/>
      <c r="G17" s="112"/>
      <c r="H17" s="112"/>
      <c r="L17" s="393" t="e">
        <f>IF('行政コスト計算書(PL)円単位'!L17:M17=0, "-",ROUND('行政コスト計算書(PL)円単位'!L17:M17 /設定!$J$4, 0))</f>
        <v>#DIV/0!</v>
      </c>
      <c r="M17" s="394"/>
      <c r="N17" s="240" t="str">
        <f t="shared" si="0"/>
        <v>-</v>
      </c>
    </row>
    <row r="18" spans="1:18" ht="15.75" customHeight="1">
      <c r="A18" s="111"/>
      <c r="B18" s="112"/>
      <c r="C18" s="112"/>
      <c r="D18" s="112"/>
      <c r="E18" s="112" t="s">
        <v>77</v>
      </c>
      <c r="F18" s="112"/>
      <c r="G18" s="112"/>
      <c r="H18" s="112"/>
      <c r="L18" s="393" t="e">
        <f>IF('行政コスト計算書(PL)円単位'!L18:M18=0, "-",ROUND('行政コスト計算書(PL)円単位'!L18:M18 /設定!$J$4, 0))</f>
        <v>#DIV/0!</v>
      </c>
      <c r="M18" s="394"/>
      <c r="N18" s="240" t="str">
        <f t="shared" si="0"/>
        <v>-</v>
      </c>
    </row>
    <row r="19" spans="1:18" ht="15.75" customHeight="1">
      <c r="A19" s="111"/>
      <c r="B19" s="112"/>
      <c r="C19" s="112"/>
      <c r="D19" s="112"/>
      <c r="E19" s="112" t="s">
        <v>42</v>
      </c>
      <c r="F19" s="112"/>
      <c r="G19" s="112"/>
      <c r="H19" s="112"/>
      <c r="L19" s="393" t="e">
        <f>IF('行政コスト計算書(PL)円単位'!L19:M19=0, "-",ROUND('行政コスト計算書(PL)円単位'!L19:M19 /設定!$J$4, 0))</f>
        <v>#DIV/0!</v>
      </c>
      <c r="M19" s="394"/>
      <c r="N19" s="240" t="str">
        <f t="shared" si="0"/>
        <v>-</v>
      </c>
    </row>
    <row r="20" spans="1:18" ht="15.75" customHeight="1">
      <c r="A20" s="111"/>
      <c r="B20" s="112"/>
      <c r="C20" s="112"/>
      <c r="D20" s="112" t="s">
        <v>160</v>
      </c>
      <c r="E20" s="112"/>
      <c r="F20" s="112"/>
      <c r="G20" s="112"/>
      <c r="H20" s="112"/>
      <c r="L20" s="393" t="e">
        <f>IF('行政コスト計算書(PL)円単位'!L20:M20=0, "-",ROUND('行政コスト計算書(PL)円単位'!L20:M20 /設定!$J$4, 0))</f>
        <v>#DIV/0!</v>
      </c>
      <c r="M20" s="394"/>
      <c r="N20" s="240" t="str">
        <f>IFERROR(L20/$L$8,"-")</f>
        <v>-</v>
      </c>
      <c r="O20" s="112"/>
      <c r="P20" s="112"/>
      <c r="Q20" s="112"/>
      <c r="R20" s="112"/>
    </row>
    <row r="21" spans="1:18" ht="15.75" customHeight="1">
      <c r="A21" s="111"/>
      <c r="B21" s="112"/>
      <c r="C21" s="112"/>
      <c r="D21" s="113"/>
      <c r="E21" s="113" t="s">
        <v>79</v>
      </c>
      <c r="F21" s="113"/>
      <c r="G21" s="112"/>
      <c r="H21" s="112"/>
      <c r="L21" s="393" t="e">
        <f>IF('行政コスト計算書(PL)円単位'!L21:M21=0, "-",ROUND('行政コスト計算書(PL)円単位'!L21:M21 /設定!$J$4, 0))</f>
        <v>#DIV/0!</v>
      </c>
      <c r="M21" s="394"/>
      <c r="N21" s="240" t="str">
        <f>IFERROR(L21/$L$8, "-")</f>
        <v>-</v>
      </c>
      <c r="O21" s="112"/>
      <c r="P21" s="112"/>
      <c r="Q21" s="112"/>
      <c r="R21" s="112"/>
    </row>
    <row r="22" spans="1:18" ht="15.75" customHeight="1">
      <c r="A22" s="111"/>
      <c r="B22" s="112"/>
      <c r="C22" s="112"/>
      <c r="D22" s="113"/>
      <c r="E22" s="112" t="s">
        <v>80</v>
      </c>
      <c r="F22" s="112"/>
      <c r="G22" s="112"/>
      <c r="H22" s="112"/>
      <c r="L22" s="393" t="e">
        <f>IF('行政コスト計算書(PL)円単位'!L22:M22=0, "-",ROUND('行政コスト計算書(PL)円単位'!L22:M22 /設定!$J$4, 0))</f>
        <v>#DIV/0!</v>
      </c>
      <c r="M22" s="394"/>
      <c r="N22" s="240" t="str">
        <f>IFERROR(L22/$L$8, "-")</f>
        <v>-</v>
      </c>
      <c r="O22" s="112"/>
      <c r="P22" s="112"/>
      <c r="Q22" s="112"/>
      <c r="R22" s="112"/>
    </row>
    <row r="23" spans="1:18" ht="15.75" customHeight="1">
      <c r="A23" s="111"/>
      <c r="B23" s="112"/>
      <c r="C23" s="112"/>
      <c r="D23" s="113"/>
      <c r="E23" s="112" t="s">
        <v>15</v>
      </c>
      <c r="F23" s="112"/>
      <c r="G23" s="112"/>
      <c r="H23" s="112"/>
      <c r="L23" s="393" t="e">
        <f>IF('行政コスト計算書(PL)円単位'!L23:M23=0, "-",ROUND('行政コスト計算書(PL)円単位'!L23:M23 /設定!$J$4, 0))</f>
        <v>#DIV/0!</v>
      </c>
      <c r="M23" s="394"/>
      <c r="N23" s="240" t="str">
        <f>IFERROR(L23/$L$8, "-")</f>
        <v>-</v>
      </c>
      <c r="O23" s="112"/>
      <c r="P23" s="112"/>
      <c r="Q23" s="112"/>
      <c r="R23" s="112"/>
    </row>
    <row r="24" spans="1:18" ht="15.75" customHeight="1">
      <c r="A24" s="111"/>
      <c r="B24" s="112"/>
      <c r="C24" s="114" t="s">
        <v>81</v>
      </c>
      <c r="D24" s="114"/>
      <c r="E24" s="112"/>
      <c r="F24" s="112"/>
      <c r="G24" s="112"/>
      <c r="H24" s="112"/>
      <c r="L24" s="393" t="e">
        <f>IF('行政コスト計算書(PL)円単位'!L24:M24=0, "-",ROUND('行政コスト計算書(PL)円単位'!L24:M24 /設定!$J$4, 0))</f>
        <v>#DIV/0!</v>
      </c>
      <c r="M24" s="394"/>
      <c r="N24" s="240" t="str">
        <f>IFERROR(L24/$L$8, "-")</f>
        <v>-</v>
      </c>
      <c r="O24" s="112"/>
      <c r="P24" s="112"/>
      <c r="Q24" s="112"/>
      <c r="R24" s="112"/>
    </row>
    <row r="25" spans="1:18" ht="15.75" customHeight="1">
      <c r="A25" s="111"/>
      <c r="B25" s="112"/>
      <c r="C25" s="112"/>
      <c r="D25" s="112" t="s">
        <v>82</v>
      </c>
      <c r="E25" s="112"/>
      <c r="F25" s="112"/>
      <c r="G25" s="112"/>
      <c r="H25" s="112"/>
      <c r="L25" s="393" t="e">
        <f>IF('行政コスト計算書(PL)円単位'!L25:M25=0, "-",ROUND('行政コスト計算書(PL)円単位'!L25:M25 /設定!$J$4, 0))</f>
        <v>#DIV/0!</v>
      </c>
      <c r="M25" s="394"/>
      <c r="N25" s="240" t="str">
        <f>IFERROR(L25/$L$8, "-")</f>
        <v>-</v>
      </c>
      <c r="O25" s="112"/>
      <c r="P25" s="112"/>
      <c r="Q25" s="112"/>
      <c r="R25" s="112"/>
    </row>
    <row r="26" spans="1:18" ht="15.75" customHeight="1">
      <c r="A26" s="111"/>
      <c r="B26" s="112"/>
      <c r="C26" s="112"/>
      <c r="D26" s="112" t="s">
        <v>83</v>
      </c>
      <c r="E26" s="112"/>
      <c r="F26" s="112"/>
      <c r="G26" s="112"/>
      <c r="H26" s="112"/>
      <c r="L26" s="393" t="e">
        <f>IF('行政コスト計算書(PL)円単位'!L26:M26=0, "-",ROUND('行政コスト計算書(PL)円単位'!L26:M26 /設定!$J$4, 0))</f>
        <v>#DIV/0!</v>
      </c>
      <c r="M26" s="394"/>
      <c r="N26" s="240" t="str">
        <f t="shared" ref="N26:N28" si="1">IFERROR(L26/$L$8, "-")</f>
        <v>-</v>
      </c>
    </row>
    <row r="27" spans="1:18" ht="15.75" customHeight="1">
      <c r="A27" s="111"/>
      <c r="B27" s="112"/>
      <c r="C27" s="112"/>
      <c r="D27" s="112" t="s">
        <v>84</v>
      </c>
      <c r="E27" s="112"/>
      <c r="F27" s="112"/>
      <c r="G27" s="112"/>
      <c r="H27" s="112"/>
      <c r="L27" s="393" t="str">
        <f>IF('行政コスト計算書(PL)円単位'!L27:M27=0, "-",ROUND('行政コスト計算書(PL)円単位'!L27:M27 /設定!$J$4, 0))</f>
        <v>-</v>
      </c>
      <c r="M27" s="394"/>
      <c r="N27" s="240" t="str">
        <f t="shared" si="1"/>
        <v>-</v>
      </c>
    </row>
    <row r="28" spans="1:18" ht="15.75" customHeight="1">
      <c r="A28" s="111"/>
      <c r="B28" s="112"/>
      <c r="C28" s="112"/>
      <c r="D28" s="112" t="s">
        <v>32</v>
      </c>
      <c r="E28" s="112"/>
      <c r="F28" s="112"/>
      <c r="G28" s="112"/>
      <c r="H28" s="112"/>
      <c r="L28" s="393" t="e">
        <f>IF('行政コスト計算書(PL)円単位'!L28:M28=0, "-",ROUND('行政コスト計算書(PL)円単位'!L28:M28 /設定!$J$4, 0))</f>
        <v>#DIV/0!</v>
      </c>
      <c r="M28" s="394"/>
      <c r="N28" s="240" t="str">
        <f t="shared" si="1"/>
        <v>-</v>
      </c>
    </row>
    <row r="29" spans="1:18" ht="15.75" customHeight="1">
      <c r="A29" s="111"/>
      <c r="B29" s="115" t="s">
        <v>86</v>
      </c>
      <c r="C29" s="115"/>
      <c r="D29" s="112"/>
      <c r="E29" s="112"/>
      <c r="F29" s="112"/>
      <c r="G29" s="112"/>
      <c r="H29" s="112"/>
      <c r="L29" s="393" t="e">
        <f>IF('行政コスト計算書(PL)円単位'!L29:M29=0, "-",ROUND('行政コスト計算書(PL)円単位'!L29:M29 /設定!$J$4, 0))</f>
        <v>#DIV/0!</v>
      </c>
      <c r="M29" s="394"/>
      <c r="N29" s="240" t="str">
        <f>IFERROR(L29/$L$29,"-")</f>
        <v>-</v>
      </c>
    </row>
    <row r="30" spans="1:18" ht="15.75" customHeight="1">
      <c r="A30" s="111"/>
      <c r="B30" s="112"/>
      <c r="C30" s="112" t="s">
        <v>87</v>
      </c>
      <c r="D30" s="115"/>
      <c r="E30" s="112"/>
      <c r="F30" s="112"/>
      <c r="G30" s="112"/>
      <c r="H30" s="112"/>
      <c r="I30" s="116"/>
      <c r="J30" s="116"/>
      <c r="K30" s="116"/>
      <c r="L30" s="393" t="e">
        <f>IF('行政コスト計算書(PL)円単位'!L30:M30=0, "-",ROUND('行政コスト計算書(PL)円単位'!L30:M30 /設定!$J$4, 0))</f>
        <v>#DIV/0!</v>
      </c>
      <c r="M30" s="394"/>
      <c r="N30" s="240" t="str">
        <f>IFERROR(L30/$L$29, "-")</f>
        <v>-</v>
      </c>
    </row>
    <row r="31" spans="1:18" ht="15.75" customHeight="1">
      <c r="A31" s="111"/>
      <c r="B31" s="112"/>
      <c r="C31" s="112" t="s">
        <v>42</v>
      </c>
      <c r="D31" s="112"/>
      <c r="E31" s="113"/>
      <c r="F31" s="112"/>
      <c r="G31" s="112"/>
      <c r="H31" s="112"/>
      <c r="I31" s="116"/>
      <c r="J31" s="116"/>
      <c r="K31" s="116"/>
      <c r="L31" s="393" t="e">
        <f>IF('行政コスト計算書(PL)円単位'!L31:M31=0, "-",ROUND('行政コスト計算書(PL)円単位'!L31:M31 /設定!$J$4, 0))</f>
        <v>#DIV/0!</v>
      </c>
      <c r="M31" s="394"/>
      <c r="N31" s="240" t="str">
        <f>IFERROR(L31/$L$29, "-")</f>
        <v>-</v>
      </c>
    </row>
    <row r="32" spans="1:18" ht="15.75" customHeight="1">
      <c r="A32" s="117" t="s">
        <v>88</v>
      </c>
      <c r="B32" s="118"/>
      <c r="C32" s="118"/>
      <c r="D32" s="118"/>
      <c r="E32" s="118"/>
      <c r="F32" s="118"/>
      <c r="G32" s="118"/>
      <c r="H32" s="118"/>
      <c r="I32" s="129"/>
      <c r="J32" s="129"/>
      <c r="K32" s="129"/>
      <c r="L32" s="395" t="e">
        <f>IF('行政コスト計算書(PL)円単位'!L32:M32=0, "-",ROUND('行政コスト計算書(PL)円単位'!L32:M32 /設定!$J$4, 0))</f>
        <v>#DIV/0!</v>
      </c>
      <c r="M32" s="396"/>
      <c r="N32" s="241" t="s">
        <v>203</v>
      </c>
    </row>
    <row r="33" spans="1:14" ht="15.75" customHeight="1">
      <c r="A33" s="111"/>
      <c r="B33" s="112" t="s">
        <v>89</v>
      </c>
      <c r="C33" s="112"/>
      <c r="D33" s="113"/>
      <c r="E33" s="112"/>
      <c r="F33" s="112"/>
      <c r="G33" s="112"/>
      <c r="H33" s="112"/>
      <c r="L33" s="393" t="e">
        <f>IF('行政コスト計算書(PL)円単位'!L33:M33=0, "-",ROUND('行政コスト計算書(PL)円単位'!L33:M33 /設定!$J$4, 0))</f>
        <v>#DIV/0!</v>
      </c>
      <c r="M33" s="394"/>
      <c r="N33" s="240" t="str">
        <f t="shared" ref="N33:N38" si="2">IFERROR(L33/$L$33, "-")</f>
        <v>-</v>
      </c>
    </row>
    <row r="34" spans="1:14" ht="15.75" customHeight="1">
      <c r="A34" s="111"/>
      <c r="B34" s="112"/>
      <c r="C34" s="113" t="s">
        <v>90</v>
      </c>
      <c r="D34" s="113"/>
      <c r="E34" s="112"/>
      <c r="F34" s="112"/>
      <c r="G34" s="112"/>
      <c r="H34" s="112"/>
      <c r="L34" s="393" t="str">
        <f>IF('行政コスト計算書(PL)円単位'!L34:M34=0, "-",ROUND('行政コスト計算書(PL)円単位'!L34:M34 /設定!$J$4, 0))</f>
        <v>-</v>
      </c>
      <c r="M34" s="394"/>
      <c r="N34" s="240" t="str">
        <f t="shared" si="2"/>
        <v>-</v>
      </c>
    </row>
    <row r="35" spans="1:14" ht="15.75" customHeight="1">
      <c r="A35" s="111"/>
      <c r="B35" s="112"/>
      <c r="C35" s="114" t="s">
        <v>91</v>
      </c>
      <c r="D35" s="114"/>
      <c r="E35" s="112"/>
      <c r="F35" s="112"/>
      <c r="G35" s="112"/>
      <c r="H35" s="112"/>
      <c r="L35" s="393" t="e">
        <f>IF('行政コスト計算書(PL)円単位'!L35:M35=0, "-",ROUND('行政コスト計算書(PL)円単位'!L35:M35 /設定!$J$4, 0))</f>
        <v>#DIV/0!</v>
      </c>
      <c r="M35" s="394"/>
      <c r="N35" s="240" t="str">
        <f t="shared" si="2"/>
        <v>-</v>
      </c>
    </row>
    <row r="36" spans="1:14" ht="15.75" customHeight="1">
      <c r="A36" s="111"/>
      <c r="B36" s="112"/>
      <c r="C36" s="113" t="s">
        <v>92</v>
      </c>
      <c r="D36" s="113"/>
      <c r="E36" s="112"/>
      <c r="F36" s="113"/>
      <c r="G36" s="112"/>
      <c r="H36" s="112"/>
      <c r="L36" s="393" t="str">
        <f>IF('行政コスト計算書(PL)円単位'!L36:M36=0, "-",ROUND('行政コスト計算書(PL)円単位'!L36:M36 /設定!$J$4, 0))</f>
        <v>-</v>
      </c>
      <c r="M36" s="394"/>
      <c r="N36" s="240" t="str">
        <f t="shared" si="2"/>
        <v>-</v>
      </c>
    </row>
    <row r="37" spans="1:14" ht="15.75" customHeight="1">
      <c r="A37" s="111"/>
      <c r="B37" s="112"/>
      <c r="C37" s="112" t="s">
        <v>93</v>
      </c>
      <c r="D37" s="112"/>
      <c r="E37" s="112"/>
      <c r="F37" s="112"/>
      <c r="G37" s="112"/>
      <c r="H37" s="112"/>
      <c r="L37" s="393" t="str">
        <f>IF('行政コスト計算書(PL)円単位'!L37:M37=0, "-",ROUND('行政コスト計算書(PL)円単位'!L37:M37 /設定!$J$4, 0))</f>
        <v>-</v>
      </c>
      <c r="M37" s="394"/>
      <c r="N37" s="240" t="str">
        <f t="shared" si="2"/>
        <v>-</v>
      </c>
    </row>
    <row r="38" spans="1:14" ht="15.75" customHeight="1">
      <c r="A38" s="111"/>
      <c r="B38" s="112"/>
      <c r="C38" s="112" t="s">
        <v>42</v>
      </c>
      <c r="D38" s="112"/>
      <c r="E38" s="112"/>
      <c r="F38" s="112"/>
      <c r="G38" s="112"/>
      <c r="H38" s="112"/>
      <c r="L38" s="393" t="str">
        <f>IF('行政コスト計算書(PL)円単位'!L38:M38=0, "-",ROUND('行政コスト計算書(PL)円単位'!L38:M38 /設定!$J$4, 0))</f>
        <v>-</v>
      </c>
      <c r="M38" s="394"/>
      <c r="N38" s="240" t="str">
        <f t="shared" si="2"/>
        <v>-</v>
      </c>
    </row>
    <row r="39" spans="1:14" ht="15.75" customHeight="1">
      <c r="A39" s="111"/>
      <c r="B39" s="112" t="s">
        <v>162</v>
      </c>
      <c r="C39" s="112"/>
      <c r="D39" s="112"/>
      <c r="E39" s="112"/>
      <c r="F39" s="112"/>
      <c r="G39" s="112"/>
      <c r="H39" s="112"/>
      <c r="I39" s="116"/>
      <c r="J39" s="116"/>
      <c r="K39" s="116"/>
      <c r="L39" s="393" t="e">
        <f>IF('行政コスト計算書(PL)円単位'!L39:M39=0, "-",ROUND('行政コスト計算書(PL)円単位'!L39:M39 /設定!$J$4, 0))</f>
        <v>#DIV/0!</v>
      </c>
      <c r="M39" s="394"/>
      <c r="N39" s="240" t="str">
        <f>IFERROR(L39/$L$39, "-")</f>
        <v>-</v>
      </c>
    </row>
    <row r="40" spans="1:14" ht="15.75" customHeight="1">
      <c r="A40" s="111"/>
      <c r="B40" s="112"/>
      <c r="C40" s="112" t="s">
        <v>95</v>
      </c>
      <c r="D40" s="112"/>
      <c r="E40" s="112"/>
      <c r="F40" s="112"/>
      <c r="G40" s="112"/>
      <c r="H40" s="112"/>
      <c r="I40" s="116"/>
      <c r="J40" s="116"/>
      <c r="K40" s="116"/>
      <c r="L40" s="393" t="e">
        <f>IF('行政コスト計算書(PL)円単位'!L40:M40=0, "-",ROUND('行政コスト計算書(PL)円単位'!L40:M40 /設定!$J$4, 0))</f>
        <v>#DIV/0!</v>
      </c>
      <c r="M40" s="394"/>
      <c r="N40" s="240" t="str">
        <f>IFERROR(L40/$L$39, "-")</f>
        <v>-</v>
      </c>
    </row>
    <row r="41" spans="1:14" ht="15.75" customHeight="1" thickBot="1">
      <c r="A41" s="111"/>
      <c r="B41" s="112"/>
      <c r="C41" s="112" t="s">
        <v>15</v>
      </c>
      <c r="D41" s="112"/>
      <c r="E41" s="112"/>
      <c r="F41" s="112"/>
      <c r="G41" s="112"/>
      <c r="H41" s="112"/>
      <c r="I41" s="116"/>
      <c r="J41" s="116"/>
      <c r="K41" s="116"/>
      <c r="L41" s="397" t="e">
        <f>IF('行政コスト計算書(PL)円単位'!L41:M41=0, "-",ROUND('行政コスト計算書(PL)円単位'!L41:M41 /設定!$J$4, 0))</f>
        <v>#DIV/0!</v>
      </c>
      <c r="M41" s="398"/>
      <c r="N41" s="242" t="str">
        <f>IFERROR(L41/$L$39,"-")</f>
        <v>-</v>
      </c>
    </row>
    <row r="42" spans="1:14" ht="15.75" customHeight="1" thickBot="1">
      <c r="A42" s="119" t="s">
        <v>163</v>
      </c>
      <c r="B42" s="120"/>
      <c r="C42" s="120"/>
      <c r="D42" s="120"/>
      <c r="E42" s="120"/>
      <c r="F42" s="120"/>
      <c r="G42" s="120"/>
      <c r="H42" s="120"/>
      <c r="I42" s="121"/>
      <c r="J42" s="121"/>
      <c r="K42" s="121"/>
      <c r="L42" s="399" t="e">
        <f>IF('行政コスト計算書(PL)円単位'!L42:M42=0, "-",ROUND('行政コスト計算書(PL)円単位'!L42:M42 /設定!$J$4, 0))</f>
        <v>#DIV/0!</v>
      </c>
      <c r="M42" s="400"/>
      <c r="N42" s="242" t="s">
        <v>203</v>
      </c>
    </row>
    <row r="43" spans="1:14" ht="15.6" customHeight="1">
      <c r="A43" s="112"/>
      <c r="B43" s="112"/>
      <c r="C43" s="122"/>
      <c r="D43" s="122"/>
      <c r="E43" s="122"/>
      <c r="F43" s="122"/>
      <c r="G43" s="122"/>
      <c r="H43" s="122"/>
      <c r="I43" s="116"/>
      <c r="J43" s="116"/>
      <c r="K43" s="116"/>
    </row>
    <row r="44" spans="1:14" ht="15.6" customHeight="1">
      <c r="A44" s="112"/>
      <c r="B44" s="112"/>
      <c r="C44" s="112"/>
      <c r="D44" s="122"/>
      <c r="E44" s="122"/>
      <c r="F44" s="122"/>
      <c r="G44" s="122"/>
      <c r="H44" s="122"/>
      <c r="I44" s="116"/>
      <c r="J44" s="116"/>
      <c r="K44" s="116"/>
    </row>
    <row r="45" spans="1:14" ht="15.6" customHeight="1"/>
    <row r="46" spans="1:14" ht="3.75" customHeight="1"/>
    <row r="47" spans="1:14" ht="15.6" customHeight="1"/>
    <row r="48" spans="1:14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3" customFormat="1" ht="12.9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ht="18" customHeight="1">
      <c r="L64" s="123"/>
      <c r="M64" s="123"/>
      <c r="N64" s="123"/>
      <c r="O64" s="123"/>
    </row>
    <row r="65" ht="27" customHeight="1"/>
    <row r="86" spans="1:11" ht="18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</row>
    <row r="87" spans="1:11" ht="18" customHeight="1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</row>
    <row r="97" spans="1:15" s="113" customFormat="1" ht="18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</row>
    <row r="98" spans="1:15" s="123" customFormat="1" ht="12.9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13"/>
      <c r="M98" s="113"/>
      <c r="N98" s="113"/>
      <c r="O98" s="113"/>
    </row>
    <row r="99" spans="1:15" ht="18" customHeight="1">
      <c r="L99" s="123"/>
      <c r="M99" s="123"/>
      <c r="N99" s="123"/>
      <c r="O99" s="123"/>
    </row>
    <row r="100" spans="1:15" ht="27" customHeight="1"/>
    <row r="128" spans="1:11" ht="18" customHeigh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</row>
    <row r="129" spans="1:15" ht="18" customHeight="1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</row>
    <row r="139" spans="1:15" s="113" customFormat="1" ht="18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</row>
    <row r="140" spans="1:15" s="123" customFormat="1" ht="12.9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13"/>
      <c r="M140" s="113"/>
      <c r="N140" s="113"/>
      <c r="O140" s="113"/>
    </row>
    <row r="141" spans="1:15" ht="18" customHeight="1">
      <c r="L141" s="123"/>
      <c r="M141" s="123"/>
      <c r="N141" s="123"/>
      <c r="O141" s="123"/>
    </row>
    <row r="142" spans="1:15" ht="27" customHeight="1"/>
    <row r="143" spans="1:15" ht="14.4" customHeight="1"/>
    <row r="144" spans="1:15" ht="14.4" customHeight="1"/>
    <row r="145" s="107" customFormat="1" ht="14.4" customHeight="1"/>
    <row r="146" s="107" customFormat="1" ht="14.4" customHeight="1"/>
    <row r="147" s="107" customFormat="1" ht="14.4" customHeight="1"/>
    <row r="148" s="107" customFormat="1" ht="14.4" customHeight="1"/>
    <row r="149" s="107" customFormat="1" ht="14.4" customHeight="1"/>
    <row r="150" s="107" customFormat="1" ht="14.4" customHeight="1"/>
    <row r="151" s="107" customFormat="1" ht="14.4" customHeight="1"/>
    <row r="152" s="107" customFormat="1" ht="14.4" customHeight="1"/>
    <row r="153" s="107" customFormat="1" ht="14.4" customHeight="1"/>
    <row r="154" s="107" customFormat="1" ht="14.4" customHeight="1"/>
    <row r="155" s="107" customFormat="1" ht="14.4" customHeight="1"/>
    <row r="156" s="107" customFormat="1" ht="14.4" customHeight="1"/>
    <row r="157" s="107" customFormat="1" ht="14.4" customHeight="1"/>
    <row r="158" s="107" customFormat="1" ht="14.4" customHeight="1"/>
    <row r="159" s="107" customFormat="1" ht="14.4" customHeight="1"/>
    <row r="160" s="107" customFormat="1" ht="14.4" customHeight="1"/>
    <row r="161" s="107" customFormat="1" ht="14.4" customHeight="1"/>
    <row r="162" s="107" customFormat="1" ht="14.4" customHeight="1"/>
    <row r="163" s="107" customFormat="1" ht="14.4" customHeight="1"/>
    <row r="164" s="107" customFormat="1" ht="14.4" customHeight="1"/>
    <row r="165" s="107" customFormat="1" ht="14.4" customHeight="1"/>
    <row r="166" s="107" customFormat="1" ht="14.4" customHeight="1"/>
    <row r="167" s="107" customFormat="1" ht="14.4" customHeight="1"/>
    <row r="168" s="107" customFormat="1" ht="14.4" customHeight="1"/>
    <row r="169" s="107" customFormat="1" ht="14.4" customHeight="1"/>
    <row r="170" s="107" customFormat="1" ht="14.4" customHeight="1"/>
    <row r="171" s="107" customFormat="1" ht="14.4" customHeight="1"/>
    <row r="172" s="107" customFormat="1" ht="14.4" customHeight="1"/>
    <row r="173" s="107" customFormat="1" ht="14.4" customHeight="1"/>
    <row r="174" s="107" customFormat="1" ht="14.4" customHeight="1"/>
    <row r="175" s="107" customFormat="1" ht="14.4" customHeight="1"/>
    <row r="176" s="107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</row>
    <row r="183" spans="1:11" ht="14.4" customHeight="1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3" customFormat="1" ht="14.4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  <row r="194" spans="1:15" s="123" customFormat="1" ht="12.9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13"/>
      <c r="M194" s="113"/>
      <c r="N194" s="113"/>
      <c r="O194" s="113"/>
    </row>
    <row r="195" spans="1:15" ht="18" customHeight="1">
      <c r="L195" s="123"/>
      <c r="M195" s="123"/>
      <c r="N195" s="123"/>
      <c r="O195" s="123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7" customFormat="1" ht="13.5" customHeight="1"/>
    <row r="210" s="107" customFormat="1" ht="13.5" customHeight="1"/>
    <row r="211" s="107" customFormat="1" ht="13.5" customHeight="1"/>
    <row r="212" s="107" customFormat="1" ht="13.5" customHeight="1"/>
    <row r="213" s="107" customFormat="1" ht="13.5" customHeight="1"/>
    <row r="214" s="107" customFormat="1" ht="13.5" customHeight="1"/>
    <row r="215" s="107" customFormat="1" ht="13.5" customHeight="1"/>
    <row r="216" s="107" customFormat="1" ht="13.5" customHeight="1"/>
    <row r="217" s="107" customFormat="1" ht="13.5" customHeight="1"/>
    <row r="218" s="107" customFormat="1" ht="13.5" customHeight="1"/>
    <row r="219" s="107" customFormat="1" ht="13.5" customHeight="1"/>
    <row r="220" s="107" customFormat="1" ht="13.5" customHeight="1"/>
    <row r="221" s="107" customFormat="1" ht="13.5" customHeight="1"/>
    <row r="222" s="107" customFormat="1" ht="13.5" customHeight="1"/>
    <row r="223" s="107" customFormat="1" ht="13.5" customHeight="1"/>
    <row r="224" s="107" customFormat="1" ht="13.5" customHeight="1"/>
    <row r="225" s="107" customFormat="1" ht="13.5" customHeight="1"/>
    <row r="226" s="107" customFormat="1" ht="13.5" customHeight="1"/>
    <row r="227" s="107" customFormat="1" ht="13.5" customHeight="1"/>
    <row r="228" s="107" customFormat="1" ht="13.5" customHeight="1"/>
    <row r="229" s="107" customFormat="1" ht="13.5" customHeight="1"/>
    <row r="230" s="107" customFormat="1" ht="13.5" customHeight="1"/>
    <row r="231" s="107" customFormat="1" ht="13.5" customHeight="1"/>
    <row r="232" s="107" customFormat="1" ht="13.5" customHeight="1"/>
    <row r="233" s="107" customFormat="1" ht="13.5" customHeight="1"/>
    <row r="234" s="107" customFormat="1" ht="13.5" customHeight="1"/>
    <row r="235" s="107" customFormat="1" ht="13.5" customHeight="1"/>
    <row r="236" s="107" customFormat="1" ht="13.5" customHeight="1"/>
    <row r="237" s="107" customFormat="1" ht="13.5" customHeight="1"/>
    <row r="238" s="107" customFormat="1" ht="13.5" customHeight="1"/>
    <row r="239" s="107" customFormat="1" ht="13.5" customHeight="1"/>
    <row r="240" s="107" customFormat="1" ht="13.5" customHeight="1"/>
    <row r="241" spans="1:15" ht="13.5" customHeight="1"/>
    <row r="242" spans="1:15" ht="13.5" customHeight="1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</row>
    <row r="243" spans="1:15" ht="13.5" customHeight="1"/>
    <row r="244" spans="1:15" ht="13.5" customHeight="1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13"/>
    </row>
    <row r="245" spans="1:15" ht="13.5" customHeight="1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13"/>
    </row>
    <row r="246" spans="1:15" ht="13.5" customHeight="1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13"/>
    </row>
    <row r="247" spans="1:15" ht="13.5" customHeight="1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13"/>
    </row>
    <row r="248" spans="1:15" ht="13.5" customHeight="1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13"/>
    </row>
    <row r="249" spans="1:15" ht="13.5" customHeight="1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13"/>
    </row>
    <row r="250" spans="1:15" ht="13.5" customHeight="1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</row>
    <row r="251" spans="1:15" ht="13.5" customHeight="1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</row>
    <row r="252" spans="1:15" ht="13.5" customHeight="1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13"/>
    </row>
    <row r="253" spans="1:15" s="124" customFormat="1" ht="13.5" customHeight="1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13"/>
      <c r="L253" s="107"/>
      <c r="M253" s="107"/>
      <c r="N253" s="107"/>
      <c r="O253" s="107"/>
    </row>
    <row r="254" spans="1:15" ht="15" customHeight="1">
      <c r="A254" s="113"/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24"/>
      <c r="M254" s="124"/>
      <c r="N254" s="124"/>
      <c r="O254" s="124"/>
    </row>
    <row r="255" spans="1:15" s="113" customFormat="1" ht="18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</row>
    <row r="256" spans="1:15" s="113" customFormat="1" ht="18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</row>
    <row r="257" spans="1:15" s="113" customFormat="1" ht="18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</row>
    <row r="258" spans="1:15" s="113" customFormat="1" ht="18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</row>
    <row r="259" spans="1:15" s="113" customFormat="1" ht="18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</row>
    <row r="260" spans="1:15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</row>
    <row r="261" spans="1:15" ht="18" customHeight="1">
      <c r="L261" s="113"/>
      <c r="M261" s="113"/>
      <c r="N261" s="113"/>
      <c r="O261" s="113"/>
    </row>
    <row r="263" spans="1:15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</row>
    <row r="264" spans="1:15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</row>
    <row r="265" spans="1:15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</row>
    <row r="266" spans="1:15" ht="18" customHeight="1">
      <c r="L266" s="113"/>
      <c r="M266" s="113"/>
      <c r="N266" s="113"/>
      <c r="O266" s="113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8:M38"/>
    <mergeCell ref="L39:M39"/>
    <mergeCell ref="L40:M40"/>
    <mergeCell ref="L41:M41"/>
    <mergeCell ref="L42:M42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  <rowBreaks count="2" manualBreakCount="2">
    <brk id="138" max="16383" man="1"/>
    <brk id="19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FFFF00"/>
    <pageSetUpPr fitToPage="1"/>
  </sheetPr>
  <dimension ref="A1:Q298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7" customWidth="1"/>
    <col min="2" max="2" width="2.125" style="107" customWidth="1"/>
    <col min="3" max="8" width="2.625" style="107" customWidth="1"/>
    <col min="9" max="9" width="14" style="107" customWidth="1"/>
    <col min="10" max="11" width="11" style="107" customWidth="1"/>
    <col min="12" max="14" width="21.375" style="107" customWidth="1"/>
    <col min="15" max="16384" width="12" style="107"/>
  </cols>
  <sheetData>
    <row r="1" spans="1:15" ht="18" hidden="1" customHeight="1"/>
    <row r="2" spans="1:15" ht="18" customHeight="1"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5" ht="18.75" customHeight="1">
      <c r="A3" s="108"/>
      <c r="B3" s="279" t="s">
        <v>179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5" ht="14.4" customHeight="1">
      <c r="A4" s="126"/>
      <c r="B4" s="281" t="str">
        <f>'純資産変動計算書(NW)円単位'!B4:N4</f>
        <v>自　令和 5年 4月 1日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5" ht="14.4" customHeight="1">
      <c r="A5" s="126"/>
      <c r="B5" s="281" t="str">
        <f>'純資産変動計算書(NW)円単位'!B5:N5</f>
        <v>至　令和 6年 3月31日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1:15" ht="15.75" customHeight="1" thickBot="1">
      <c r="A6" s="126"/>
      <c r="B6" s="109" t="str">
        <f>IF('貸借対照表(BS)円単位'!B5&lt;&gt;"",'貸借対照表(BS)円単位'!B5,"")</f>
        <v>連結</v>
      </c>
      <c r="C6" s="108"/>
      <c r="D6" s="108"/>
      <c r="E6" s="108"/>
      <c r="F6" s="108"/>
      <c r="G6" s="108"/>
      <c r="H6" s="108"/>
      <c r="I6" s="110"/>
      <c r="J6" s="108"/>
      <c r="K6" s="127"/>
      <c r="L6" s="108"/>
      <c r="M6" s="110"/>
      <c r="N6" s="110" t="s">
        <v>193</v>
      </c>
    </row>
    <row r="7" spans="1:15" ht="12.75" customHeight="1">
      <c r="B7" s="295" t="s">
        <v>1</v>
      </c>
      <c r="C7" s="296"/>
      <c r="D7" s="296"/>
      <c r="E7" s="296"/>
      <c r="F7" s="296"/>
      <c r="G7" s="296"/>
      <c r="H7" s="296"/>
      <c r="I7" s="297"/>
      <c r="J7" s="301" t="s">
        <v>165</v>
      </c>
      <c r="K7" s="296"/>
      <c r="L7" s="130"/>
      <c r="M7" s="130"/>
      <c r="N7" s="188"/>
      <c r="O7" s="451" t="s">
        <v>195</v>
      </c>
    </row>
    <row r="8" spans="1:15" ht="29.25" customHeight="1" thickBot="1">
      <c r="B8" s="298"/>
      <c r="C8" s="299"/>
      <c r="D8" s="299"/>
      <c r="E8" s="299"/>
      <c r="F8" s="299"/>
      <c r="G8" s="299"/>
      <c r="H8" s="299"/>
      <c r="I8" s="300"/>
      <c r="J8" s="302"/>
      <c r="K8" s="299"/>
      <c r="L8" s="131" t="s">
        <v>166</v>
      </c>
      <c r="M8" s="183" t="s">
        <v>167</v>
      </c>
      <c r="N8" s="187" t="s">
        <v>188</v>
      </c>
      <c r="O8" s="452"/>
    </row>
    <row r="9" spans="1:15" ht="15.9" customHeight="1">
      <c r="A9" s="123"/>
      <c r="B9" s="132" t="s">
        <v>111</v>
      </c>
      <c r="C9" s="133"/>
      <c r="D9" s="134"/>
      <c r="E9" s="134"/>
      <c r="F9" s="134"/>
      <c r="G9" s="134"/>
      <c r="H9" s="134"/>
      <c r="I9" s="135"/>
      <c r="J9" s="402" t="e">
        <f>IF('純資産変動計算書(NW)円単位'!J9:K9=0, "-",ROUND('純資産変動計算書(NW)円単位'!J9:K9 /設定!$J$4, 0))</f>
        <v>#DIV/0!</v>
      </c>
      <c r="K9" s="403"/>
      <c r="L9" s="199" t="e">
        <f>IF('純資産変動計算書(NW)円単位'!L9=0, "-",ROUND('純資産変動計算書(NW)円単位'!L9 /設定!$J$4, 0))</f>
        <v>#DIV/0!</v>
      </c>
      <c r="M9" s="200" t="e">
        <f>IF('純資産変動計算書(NW)円単位'!M9=0, "-",ROUND('純資産変動計算書(NW)円単位'!M9 /設定!$J$4, 0))</f>
        <v>#DIV/0!</v>
      </c>
      <c r="N9" s="201" t="str">
        <f>IF('純資産変動計算書(NW)円単位'!N9=0, "-",ROUND('純資産変動計算書(NW)円単位'!N9 /設定!$J$4, 0))</f>
        <v>-</v>
      </c>
      <c r="O9" s="243" t="s">
        <v>203</v>
      </c>
    </row>
    <row r="10" spans="1:15" ht="15.9" customHeight="1">
      <c r="A10" s="123"/>
      <c r="B10" s="111"/>
      <c r="C10" s="112" t="s">
        <v>168</v>
      </c>
      <c r="D10" s="122"/>
      <c r="E10" s="122"/>
      <c r="F10" s="122"/>
      <c r="G10" s="122"/>
      <c r="H10" s="122"/>
      <c r="I10" s="136"/>
      <c r="J10" s="393" t="e">
        <f>IF('純資産変動計算書(NW)円単位'!J10:K10=0, "-",ROUND('純資産変動計算書(NW)円単位'!J10:K10 /設定!$J$4, 0))</f>
        <v>#DIV/0!</v>
      </c>
      <c r="K10" s="401"/>
      <c r="L10" s="202"/>
      <c r="M10" s="203" t="e">
        <f>IF('純資産変動計算書(NW)円単位'!M10=0, "-",ROUND('純資産変動計算書(NW)円単位'!M10 /設定!$J$4, 0))</f>
        <v>#DIV/0!</v>
      </c>
      <c r="N10" s="204" t="str">
        <f>IF('純資産変動計算書(NW)円単位'!N10=0, "-",ROUND('純資産変動計算書(NW)円単位'!N10 /設定!$J$4, 0))</f>
        <v>-</v>
      </c>
      <c r="O10" s="240" t="s">
        <v>215</v>
      </c>
    </row>
    <row r="11" spans="1:15" ht="15.9" customHeight="1">
      <c r="B11" s="137"/>
      <c r="C11" s="113" t="s">
        <v>99</v>
      </c>
      <c r="D11" s="136"/>
      <c r="E11" s="136"/>
      <c r="F11" s="136"/>
      <c r="G11" s="136"/>
      <c r="H11" s="136"/>
      <c r="I11" s="136"/>
      <c r="J11" s="393" t="e">
        <f>IF('純資産変動計算書(NW)円単位'!J11:K11=0, "-",ROUND('純資産変動計算書(NW)円単位'!J11:K11 /設定!$J$4, 0))</f>
        <v>#DIV/0!</v>
      </c>
      <c r="K11" s="401"/>
      <c r="L11" s="202"/>
      <c r="M11" s="203" t="e">
        <f>IF('純資産変動計算書(NW)円単位'!M11=0, "-",ROUND('純資産変動計算書(NW)円単位'!M11 /設定!$J$4, 0))</f>
        <v>#DIV/0!</v>
      </c>
      <c r="N11" s="205" t="str">
        <f>IF('純資産変動計算書(NW)円単位'!N11=0, "-",ROUND('純資産変動計算書(NW)円単位'!N11 /設定!$J$4, 0))</f>
        <v>-</v>
      </c>
      <c r="O11" s="240" t="str">
        <f>IFERROR(J11/$J$11, "-")</f>
        <v>-</v>
      </c>
    </row>
    <row r="12" spans="1:15" ht="15.9" customHeight="1">
      <c r="B12" s="138"/>
      <c r="C12" s="113"/>
      <c r="D12" s="51" t="s">
        <v>100</v>
      </c>
      <c r="E12" s="51"/>
      <c r="F12" s="51"/>
      <c r="G12" s="51"/>
      <c r="H12" s="51"/>
      <c r="I12" s="113"/>
      <c r="J12" s="393" t="e">
        <f>IF('純資産変動計算書(NW)円単位'!J12:K12=0, "-",ROUND('純資産変動計算書(NW)円単位'!J12:K12 /設定!$J$4, 0))</f>
        <v>#DIV/0!</v>
      </c>
      <c r="K12" s="401"/>
      <c r="L12" s="202"/>
      <c r="M12" s="203" t="e">
        <f>IF('純資産変動計算書(NW)円単位'!M12=0, "-",ROUND('純資産変動計算書(NW)円単位'!M12 /設定!$J$4, 0))</f>
        <v>#DIV/0!</v>
      </c>
      <c r="N12" s="205" t="str">
        <f>IF('純資産変動計算書(NW)円単位'!N12=0, "-",ROUND('純資産変動計算書(NW)円単位'!N12 /設定!$J$4, 0))</f>
        <v>-</v>
      </c>
      <c r="O12" s="240" t="str">
        <f>IFERROR(J12/$J$11, "-")</f>
        <v>-</v>
      </c>
    </row>
    <row r="13" spans="1:15" ht="15.9" customHeight="1">
      <c r="B13" s="139"/>
      <c r="C13" s="59"/>
      <c r="D13" s="59" t="s">
        <v>169</v>
      </c>
      <c r="E13" s="59"/>
      <c r="F13" s="59"/>
      <c r="G13" s="59"/>
      <c r="H13" s="59"/>
      <c r="I13" s="140"/>
      <c r="J13" s="404" t="e">
        <f>IF('純資産変動計算書(NW)円単位'!J13:K13=0, "-",ROUND('純資産変動計算書(NW)円単位'!J13:K13 /設定!$J$4, 0))</f>
        <v>#DIV/0!</v>
      </c>
      <c r="K13" s="405"/>
      <c r="L13" s="206"/>
      <c r="M13" s="207" t="e">
        <f>IF('純資産変動計算書(NW)円単位'!M13=0, "-",ROUND('純資産変動計算書(NW)円単位'!M13 /設定!$J$4, 0))</f>
        <v>#DIV/0!</v>
      </c>
      <c r="N13" s="208" t="str">
        <f>IF('純資産変動計算書(NW)円単位'!N13=0, "-",ROUND('純資産変動計算書(NW)円単位'!N13 /設定!$J$4, 0))</f>
        <v>-</v>
      </c>
      <c r="O13" s="240" t="str">
        <f>IFERROR(J13/$J$11, "-")</f>
        <v>-</v>
      </c>
    </row>
    <row r="14" spans="1:15" ht="15.9" customHeight="1">
      <c r="B14" s="117"/>
      <c r="C14" s="141" t="s">
        <v>170</v>
      </c>
      <c r="D14" s="55"/>
      <c r="E14" s="55"/>
      <c r="F14" s="56"/>
      <c r="G14" s="56"/>
      <c r="H14" s="56"/>
      <c r="I14" s="142"/>
      <c r="J14" s="395" t="e">
        <f>IF('純資産変動計算書(NW)円単位'!J14:K14=0, "-",ROUND('純資産変動計算書(NW)円単位'!J14:K14 /設定!$J$4, 0))</f>
        <v>#DIV/0!</v>
      </c>
      <c r="K14" s="406"/>
      <c r="L14" s="209"/>
      <c r="M14" s="210" t="e">
        <f>IF('純資産変動計算書(NW)円単位'!M14=0, "-",ROUND('純資産変動計算書(NW)円単位'!M14 /設定!$J$4, 0))</f>
        <v>#DIV/0!</v>
      </c>
      <c r="N14" s="211" t="str">
        <f>IF('純資産変動計算書(NW)円単位'!N14=0, "-",ROUND('純資産変動計算書(NW)円単位'!N14 /設定!$J$4, 0))</f>
        <v>-</v>
      </c>
      <c r="O14" s="241" t="s">
        <v>203</v>
      </c>
    </row>
    <row r="15" spans="1:15" ht="15.9" customHeight="1">
      <c r="B15" s="111"/>
      <c r="C15" s="53" t="s">
        <v>171</v>
      </c>
      <c r="D15" s="53"/>
      <c r="E15" s="53"/>
      <c r="F15" s="51"/>
      <c r="G15" s="51"/>
      <c r="H15" s="51"/>
      <c r="I15" s="113"/>
      <c r="J15" s="407"/>
      <c r="K15" s="408"/>
      <c r="L15" s="212" t="e">
        <f>IF('純資産変動計算書(NW)円単位'!L15=0, "-",ROUND('純資産変動計算書(NW)円単位'!L15 /設定!$J$4, 0))</f>
        <v>#DIV/0!</v>
      </c>
      <c r="M15" s="203" t="e">
        <f>IF('純資産変動計算書(NW)円単位'!M15=0, "-",ROUND('純資産変動計算書(NW)円単位'!M15 /設定!$J$4, 0))</f>
        <v>#DIV/0!</v>
      </c>
      <c r="N15" s="213"/>
      <c r="O15" s="240" t="s">
        <v>216</v>
      </c>
    </row>
    <row r="16" spans="1:15" ht="15.9" customHeight="1">
      <c r="B16" s="111"/>
      <c r="C16" s="53"/>
      <c r="D16" s="53" t="s">
        <v>104</v>
      </c>
      <c r="E16" s="51"/>
      <c r="F16" s="51"/>
      <c r="G16" s="51"/>
      <c r="H16" s="51"/>
      <c r="I16" s="113"/>
      <c r="J16" s="407"/>
      <c r="K16" s="408"/>
      <c r="L16" s="212" t="e">
        <f>IF('純資産変動計算書(NW)円単位'!L16=0, "-",ROUND('純資産変動計算書(NW)円単位'!L16 /設定!$J$4, 0))</f>
        <v>#DIV/0!</v>
      </c>
      <c r="M16" s="203" t="e">
        <f>IF('純資産変動計算書(NW)円単位'!M16=0, "-",ROUND('純資産変動計算書(NW)円単位'!M16 /設定!$J$4, 0))</f>
        <v>#DIV/0!</v>
      </c>
      <c r="N16" s="205"/>
      <c r="O16" s="240" t="s">
        <v>203</v>
      </c>
    </row>
    <row r="17" spans="2:17" ht="15.9" customHeight="1">
      <c r="B17" s="111"/>
      <c r="C17" s="53"/>
      <c r="D17" s="53" t="s">
        <v>105</v>
      </c>
      <c r="E17" s="53"/>
      <c r="F17" s="51"/>
      <c r="G17" s="51"/>
      <c r="H17" s="51"/>
      <c r="I17" s="113"/>
      <c r="J17" s="407"/>
      <c r="K17" s="408"/>
      <c r="L17" s="212" t="e">
        <f>IF('純資産変動計算書(NW)円単位'!L17=0, "-",ROUND('純資産変動計算書(NW)円単位'!L17 /設定!$J$4, 0))</f>
        <v>#DIV/0!</v>
      </c>
      <c r="M17" s="203" t="e">
        <f>IF('純資産変動計算書(NW)円単位'!M17=0, "-",ROUND('純資産変動計算書(NW)円単位'!M17 /設定!$J$4, 0))</f>
        <v>#DIV/0!</v>
      </c>
      <c r="N17" s="205"/>
      <c r="O17" s="240" t="s">
        <v>203</v>
      </c>
    </row>
    <row r="18" spans="2:17" ht="15.9" customHeight="1">
      <c r="B18" s="111"/>
      <c r="C18" s="53"/>
      <c r="D18" s="53" t="s">
        <v>106</v>
      </c>
      <c r="E18" s="53"/>
      <c r="F18" s="51"/>
      <c r="G18" s="51"/>
      <c r="H18" s="51"/>
      <c r="I18" s="113"/>
      <c r="J18" s="407"/>
      <c r="K18" s="408"/>
      <c r="L18" s="212" t="e">
        <f>IF('純資産変動計算書(NW)円単位'!L18=0, "-",ROUND('純資産変動計算書(NW)円単位'!L18 /設定!$J$4, 0))</f>
        <v>#DIV/0!</v>
      </c>
      <c r="M18" s="203" t="e">
        <f>IF('純資産変動計算書(NW)円単位'!M18=0, "-",ROUND('純資産変動計算書(NW)円単位'!M18 /設定!$J$4, 0))</f>
        <v>#DIV/0!</v>
      </c>
      <c r="N18" s="205"/>
      <c r="O18" s="240" t="s">
        <v>215</v>
      </c>
    </row>
    <row r="19" spans="2:17" ht="15.9" customHeight="1">
      <c r="B19" s="111"/>
      <c r="C19" s="53"/>
      <c r="D19" s="53" t="s">
        <v>107</v>
      </c>
      <c r="E19" s="53"/>
      <c r="F19" s="51"/>
      <c r="G19" s="15"/>
      <c r="H19" s="51"/>
      <c r="I19" s="113"/>
      <c r="J19" s="407"/>
      <c r="K19" s="408"/>
      <c r="L19" s="212" t="e">
        <f>IF('純資産変動計算書(NW)円単位'!L19=0, "-",ROUND('純資産変動計算書(NW)円単位'!L19 /設定!$J$4, 0))</f>
        <v>#DIV/0!</v>
      </c>
      <c r="M19" s="203" t="e">
        <f>IF('純資産変動計算書(NW)円単位'!M19=0, "-",ROUND('純資産変動計算書(NW)円単位'!M19 /設定!$J$4, 0))</f>
        <v>#DIV/0!</v>
      </c>
      <c r="N19" s="205"/>
      <c r="O19" s="240" t="s">
        <v>215</v>
      </c>
    </row>
    <row r="20" spans="2:17" ht="15.9" customHeight="1">
      <c r="B20" s="111"/>
      <c r="C20" s="53" t="s">
        <v>108</v>
      </c>
      <c r="D20" s="57"/>
      <c r="E20" s="57"/>
      <c r="F20" s="57"/>
      <c r="G20" s="57"/>
      <c r="H20" s="57"/>
      <c r="I20" s="136"/>
      <c r="J20" s="393" t="str">
        <f>IF('純資産変動計算書(NW)円単位'!J20:K20=0, "-",ROUND('純資産変動計算書(NW)円単位'!J20:K20 /設定!$J$4, 0))</f>
        <v>-</v>
      </c>
      <c r="K20" s="401"/>
      <c r="L20" s="212" t="str">
        <f>IF('純資産変動計算書(NW)円単位'!L20=0, "-",ROUND('純資産変動計算書(NW)円単位'!L20 /設定!$J$4, 0))</f>
        <v>-</v>
      </c>
      <c r="M20" s="214"/>
      <c r="N20" s="205"/>
      <c r="O20" s="240" t="s">
        <v>216</v>
      </c>
    </row>
    <row r="21" spans="2:17" ht="15.9" customHeight="1">
      <c r="B21" s="111"/>
      <c r="C21" s="53" t="s">
        <v>172</v>
      </c>
      <c r="D21" s="58"/>
      <c r="E21" s="57"/>
      <c r="F21" s="57"/>
      <c r="G21" s="57"/>
      <c r="H21" s="57"/>
      <c r="I21" s="136"/>
      <c r="J21" s="393" t="e">
        <f>IF('純資産変動計算書(NW)円単位'!J21:K21=0, "-",ROUND('純資産変動計算書(NW)円単位'!J21:K21 /設定!$J$4, 0))</f>
        <v>#DIV/0!</v>
      </c>
      <c r="K21" s="401"/>
      <c r="L21" s="212" t="e">
        <f>IF('純資産変動計算書(NW)円単位'!L21=0, "-",ROUND('純資産変動計算書(NW)円単位'!L21 /設定!$J$4, 0))</f>
        <v>#DIV/0!</v>
      </c>
      <c r="M21" s="214"/>
      <c r="N21" s="205"/>
      <c r="O21" s="240" t="s">
        <v>202</v>
      </c>
    </row>
    <row r="22" spans="2:17" ht="15.9" customHeight="1">
      <c r="B22" s="111"/>
      <c r="C22" s="13" t="s">
        <v>183</v>
      </c>
      <c r="D22" s="58"/>
      <c r="E22" s="57"/>
      <c r="F22" s="57"/>
      <c r="G22" s="57"/>
      <c r="H22" s="57"/>
      <c r="I22" s="136"/>
      <c r="J22" s="393" t="str">
        <f>IF('純資産変動計算書(NW)円単位'!J22:K22=0, "-",ROUND('純資産変動計算書(NW)円単位'!J22:K22 /設定!$J$4, 0))</f>
        <v>-</v>
      </c>
      <c r="K22" s="401"/>
      <c r="L22" s="202"/>
      <c r="M22" s="214"/>
      <c r="N22" s="204" t="str">
        <f>IF('純資産変動計算書(NW)円単位'!N22=0, "-",ROUND('純資産変動計算書(NW)円単位'!N22 /設定!$J$4, 0))</f>
        <v>-</v>
      </c>
      <c r="O22" s="240" t="s">
        <v>215</v>
      </c>
    </row>
    <row r="23" spans="2:17" ht="15.9" customHeight="1">
      <c r="B23" s="111"/>
      <c r="C23" s="13" t="s">
        <v>184</v>
      </c>
      <c r="D23" s="58"/>
      <c r="E23" s="57"/>
      <c r="F23" s="57"/>
      <c r="G23" s="57"/>
      <c r="H23" s="57"/>
      <c r="I23" s="136"/>
      <c r="J23" s="393" t="str">
        <f>IF('純資産変動計算書(NW)円単位'!J23:K23=0, "-",ROUND('純資産変動計算書(NW)円単位'!J23:K23 /設定!$J$4, 0))</f>
        <v>-</v>
      </c>
      <c r="K23" s="401"/>
      <c r="L23" s="202"/>
      <c r="M23" s="214"/>
      <c r="N23" s="204" t="str">
        <f>IF('純資産変動計算書(NW)円単位'!N23=0, "-",ROUND('純資産変動計算書(NW)円単位'!N23 /設定!$J$4, 0))</f>
        <v>-</v>
      </c>
      <c r="O23" s="240" t="s">
        <v>203</v>
      </c>
    </row>
    <row r="24" spans="2:17" ht="15.9" customHeight="1">
      <c r="B24" s="111"/>
      <c r="C24" s="53" t="s">
        <v>185</v>
      </c>
      <c r="D24" s="58"/>
      <c r="E24" s="58"/>
      <c r="F24" s="57"/>
      <c r="G24" s="57"/>
      <c r="H24" s="57"/>
      <c r="I24" s="136"/>
      <c r="J24" s="393" t="e">
        <f>IF('純資産変動計算書(NW)円単位'!J24:K24=0, "-",ROUND('純資産変動計算書(NW)円単位'!J24:K24 /設定!$J$4, 0))</f>
        <v>#DIV/0!</v>
      </c>
      <c r="K24" s="401"/>
      <c r="L24" s="212" t="e">
        <f>IF('純資産変動計算書(NW)円単位'!L24=0, "-",ROUND('純資産変動計算書(NW)円単位'!L24 /設定!$J$4, 0))</f>
        <v>#DIV/0!</v>
      </c>
      <c r="M24" s="215" t="e">
        <f>IF('純資産変動計算書(NW)円単位'!M24=0, "-",ROUND('純資産変動計算書(NW)円単位'!M24 /設定!$J$4, 0))</f>
        <v>#DIV/0!</v>
      </c>
      <c r="N24" s="216" t="str">
        <f>IF('純資産変動計算書(NW)円単位'!N24=0, " ",ROUND('純資産変動計算書(NW)円単位'!N24 /設定!$J$4, 0))</f>
        <v xml:space="preserve"> </v>
      </c>
      <c r="O24" s="240" t="s">
        <v>202</v>
      </c>
      <c r="P24" s="112"/>
      <c r="Q24" s="112"/>
    </row>
    <row r="25" spans="2:17" ht="15.9" customHeight="1">
      <c r="B25" s="139"/>
      <c r="C25" s="59" t="s">
        <v>15</v>
      </c>
      <c r="D25" s="60"/>
      <c r="E25" s="60"/>
      <c r="F25" s="61"/>
      <c r="G25" s="61"/>
      <c r="H25" s="61"/>
      <c r="I25" s="143"/>
      <c r="J25" s="404" t="e">
        <f>IF('純資産変動計算書(NW)円単位'!J25:K25=0, "-",ROUND('純資産変動計算書(NW)円単位'!J25:K25 /設定!$J$4, 0))</f>
        <v>#DIV/0!</v>
      </c>
      <c r="K25" s="405"/>
      <c r="L25" s="217" t="e">
        <f>IF('純資産変動計算書(NW)円単位'!L25=0, "-",ROUND('純資産変動計算書(NW)円単位'!L25 /設定!$J$4, 0))</f>
        <v>#DIV/0!</v>
      </c>
      <c r="M25" s="218" t="e">
        <f>IF('純資産変動計算書(NW)円単位'!M25=0, "-",ROUND('純資産変動計算書(NW)円単位'!M25 /設定!$J$4, 0))</f>
        <v>#DIV/0!</v>
      </c>
      <c r="N25" s="219"/>
      <c r="O25" s="244" t="s">
        <v>203</v>
      </c>
      <c r="P25" s="112"/>
      <c r="Q25" s="112"/>
    </row>
    <row r="26" spans="2:17" ht="15.9" customHeight="1" thickBot="1">
      <c r="B26" s="144"/>
      <c r="C26" s="145" t="s">
        <v>173</v>
      </c>
      <c r="D26" s="146"/>
      <c r="E26" s="147"/>
      <c r="F26" s="147"/>
      <c r="G26" s="148"/>
      <c r="H26" s="147"/>
      <c r="I26" s="149"/>
      <c r="J26" s="410" t="e">
        <f>IF('純資産変動計算書(NW)円単位'!J26:K26=0, "-",ROUND('純資産変動計算書(NW)円単位'!J26:K26 /設定!$J$4, 0))</f>
        <v>#DIV/0!</v>
      </c>
      <c r="K26" s="411"/>
      <c r="L26" s="220" t="e">
        <f>IF('純資産変動計算書(NW)円単位'!L26=0, "-",ROUND('純資産変動計算書(NW)円単位'!L26 /設定!$J$4, 0))</f>
        <v>#DIV/0!</v>
      </c>
      <c r="M26" s="221" t="e">
        <f>IF('純資産変動計算書(NW)円単位'!M26=0, "-",ROUND('純資産変動計算書(NW)円単位'!M26 /設定!$J$4, 0))</f>
        <v>#DIV/0!</v>
      </c>
      <c r="N26" s="222" t="str">
        <f>IF('純資産変動計算書(NW)円単位'!N26=0, "-",ROUND('純資産変動計算書(NW)円単位'!N26 /設定!$J$4, 0))</f>
        <v>-</v>
      </c>
      <c r="O26" s="245" t="s">
        <v>215</v>
      </c>
      <c r="P26" s="112"/>
      <c r="Q26" s="112"/>
    </row>
    <row r="27" spans="2:17" ht="15.9" customHeight="1" thickBot="1">
      <c r="B27" s="150" t="s">
        <v>174</v>
      </c>
      <c r="C27" s="151"/>
      <c r="D27" s="152"/>
      <c r="E27" s="152"/>
      <c r="F27" s="153"/>
      <c r="G27" s="153"/>
      <c r="H27" s="153"/>
      <c r="I27" s="154"/>
      <c r="J27" s="397" t="e">
        <f>IF('純資産変動計算書(NW)円単位'!J27:K27=0, "-",ROUND('純資産変動計算書(NW)円単位'!J27:K27 /設定!$J$4, 0))</f>
        <v>#DIV/0!</v>
      </c>
      <c r="K27" s="409"/>
      <c r="L27" s="223" t="e">
        <f>IF('純資産変動計算書(NW)円単位'!L27=0, "-",ROUND('純資産変動計算書(NW)円単位'!L27 /設定!$J$4, 0))</f>
        <v>#DIV/0!</v>
      </c>
      <c r="M27" s="224" t="e">
        <f>IF('純資産変動計算書(NW)円単位'!M27=0, "-",ROUND('純資産変動計算書(NW)円単位'!M27 /設定!$J$4, 0))</f>
        <v>#DIV/0!</v>
      </c>
      <c r="N27" s="225" t="str">
        <f>IF('純資産変動計算書(NW)円単位'!N27=0, "-",ROUND('純資産変動計算書(NW)円単位'!N27 /設定!$J$4, 0))</f>
        <v>-</v>
      </c>
      <c r="O27" s="245" t="s">
        <v>215</v>
      </c>
      <c r="P27" s="112"/>
      <c r="Q27" s="112"/>
    </row>
    <row r="28" spans="2:17" ht="15.6" customHeight="1">
      <c r="B28" s="128"/>
      <c r="C28" s="128"/>
      <c r="D28" s="128"/>
      <c r="E28" s="128"/>
      <c r="F28" s="128"/>
      <c r="G28" s="128"/>
      <c r="H28" s="128"/>
      <c r="I28" s="128"/>
      <c r="M28" s="112"/>
      <c r="N28" s="112"/>
      <c r="P28" s="112"/>
      <c r="Q28" s="112"/>
    </row>
    <row r="29" spans="2:17" ht="15.6" customHeight="1">
      <c r="B29" s="128"/>
      <c r="C29" s="128"/>
      <c r="D29" s="128"/>
      <c r="E29" s="128"/>
      <c r="F29" s="128"/>
      <c r="G29" s="128"/>
      <c r="H29" s="128"/>
      <c r="I29" s="128"/>
    </row>
    <row r="30" spans="2:17" ht="15.6" customHeight="1"/>
    <row r="31" spans="2:17" ht="15.6" customHeight="1"/>
    <row r="32" spans="2:17" ht="15.6" customHeight="1"/>
    <row r="33" s="107" customFormat="1" ht="15.6" customHeight="1"/>
    <row r="34" s="107" customFormat="1" ht="15.6" customHeight="1"/>
    <row r="35" s="107" customFormat="1" ht="15.6" customHeight="1"/>
    <row r="36" s="107" customFormat="1" ht="15.6" customHeight="1"/>
    <row r="37" s="107" customFormat="1" ht="15.6" customHeight="1"/>
    <row r="38" s="107" customFormat="1" ht="15.6" customHeight="1"/>
    <row r="39" s="107" customFormat="1" ht="15.6" customHeight="1"/>
    <row r="40" s="107" customFormat="1" ht="15.6" customHeight="1"/>
    <row r="41" s="107" customFormat="1" ht="15.6" customHeight="1"/>
    <row r="42" s="107" customFormat="1" ht="15.6" customHeight="1"/>
    <row r="43" s="107" customFormat="1" ht="15.6" customHeight="1"/>
    <row r="44" s="107" customFormat="1" ht="15.6" customHeight="1"/>
    <row r="45" s="107" customFormat="1" ht="15.6" customHeight="1"/>
    <row r="46" s="107" customFormat="1" ht="15.6" customHeight="1"/>
    <row r="47" s="107" customFormat="1" ht="15.6" customHeight="1"/>
    <row r="48" s="107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15.6" customHeight="1"/>
    <row r="58" spans="2:9" ht="15.6" customHeight="1"/>
    <row r="59" spans="2:9" ht="15.6" customHeight="1"/>
    <row r="60" spans="2:9" ht="21" customHeight="1"/>
    <row r="61" spans="2:9" ht="4.5" customHeight="1"/>
    <row r="62" spans="2:9" ht="15.75" customHeight="1">
      <c r="B62" s="113"/>
      <c r="C62" s="113"/>
      <c r="D62" s="113"/>
      <c r="E62" s="113"/>
      <c r="F62" s="113"/>
      <c r="G62" s="113"/>
      <c r="H62" s="113"/>
      <c r="I62" s="113"/>
    </row>
    <row r="63" spans="2:9" ht="15.6" customHeight="1">
      <c r="B63" s="123"/>
      <c r="C63" s="123"/>
      <c r="D63" s="123"/>
      <c r="E63" s="123"/>
      <c r="F63" s="123"/>
      <c r="G63" s="123"/>
      <c r="H63" s="123"/>
      <c r="I63" s="123"/>
    </row>
    <row r="64" spans="2:9" ht="15.6" customHeight="1"/>
    <row r="65" spans="2:15" ht="15.6" customHeight="1">
      <c r="O65" s="123"/>
    </row>
    <row r="66" spans="2:15" ht="15.6" customHeight="1"/>
    <row r="67" spans="2:15" ht="15.6" customHeight="1"/>
    <row r="68" spans="2:15" s="123" customFormat="1" ht="12.9" customHeight="1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2:15" ht="18" customHeight="1">
      <c r="J69" s="123"/>
      <c r="K69" s="123"/>
      <c r="L69" s="123"/>
      <c r="M69" s="123"/>
      <c r="N69" s="123"/>
    </row>
    <row r="70" spans="2:15" ht="27" customHeight="1"/>
    <row r="81" s="107" customFormat="1" ht="18" customHeight="1"/>
    <row r="82" s="107" customFormat="1" ht="18" customHeight="1"/>
    <row r="83" s="107" customFormat="1" ht="18" customHeight="1"/>
    <row r="84" s="107" customFormat="1" ht="18" customHeight="1"/>
    <row r="85" s="107" customFormat="1" ht="18" customHeight="1"/>
    <row r="86" s="107" customFormat="1" ht="18" customHeight="1"/>
    <row r="87" s="107" customFormat="1" ht="18" customHeight="1"/>
    <row r="88" s="107" customFormat="1" ht="18" customHeight="1"/>
    <row r="89" s="107" customFormat="1" ht="18" customHeight="1"/>
    <row r="90" s="107" customFormat="1" ht="18" customHeight="1"/>
    <row r="91" s="107" customFormat="1" ht="18" customHeight="1"/>
    <row r="92" s="107" customFormat="1" ht="18" customHeight="1"/>
    <row r="93" s="107" customFormat="1" ht="18" customHeight="1"/>
    <row r="94" s="107" customFormat="1" ht="18" customHeight="1"/>
    <row r="95" s="107" customFormat="1" ht="18" customHeight="1"/>
    <row r="96" s="107" customFormat="1" ht="18" customHeight="1"/>
    <row r="99" spans="2:15" ht="18" customHeight="1">
      <c r="O99" s="113"/>
    </row>
    <row r="100" spans="2:15" ht="18" customHeight="1">
      <c r="O100" s="123"/>
    </row>
    <row r="102" spans="2:15" s="113" customFormat="1" ht="18" customHeight="1"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</row>
    <row r="103" spans="2:15" s="123" customFormat="1" ht="12.9" customHeight="1">
      <c r="B103" s="107"/>
      <c r="C103" s="107"/>
      <c r="D103" s="107"/>
      <c r="E103" s="107"/>
      <c r="F103" s="107"/>
      <c r="G103" s="107"/>
      <c r="H103" s="107"/>
      <c r="I103" s="107"/>
      <c r="J103" s="113"/>
      <c r="K103" s="113"/>
      <c r="L103" s="113"/>
      <c r="M103" s="113"/>
      <c r="N103" s="113"/>
      <c r="O103" s="107"/>
    </row>
    <row r="104" spans="2:15" ht="18" customHeight="1">
      <c r="J104" s="123"/>
      <c r="K104" s="123"/>
      <c r="L104" s="123"/>
      <c r="M104" s="123"/>
      <c r="N104" s="123"/>
    </row>
    <row r="105" spans="2:15" ht="27" customHeight="1"/>
    <row r="116" spans="2:9" ht="18" customHeight="1">
      <c r="B116" s="113"/>
      <c r="C116" s="113"/>
      <c r="D116" s="113"/>
      <c r="E116" s="113"/>
      <c r="F116" s="113"/>
      <c r="G116" s="113"/>
      <c r="H116" s="113"/>
      <c r="I116" s="113"/>
    </row>
    <row r="117" spans="2:9" ht="18" customHeight="1">
      <c r="B117" s="123"/>
      <c r="C117" s="123"/>
      <c r="D117" s="123"/>
      <c r="E117" s="123"/>
      <c r="F117" s="123"/>
      <c r="G117" s="123"/>
      <c r="H117" s="123"/>
      <c r="I117" s="123"/>
    </row>
    <row r="141" spans="2:15" ht="18" customHeight="1">
      <c r="O141" s="113"/>
    </row>
    <row r="142" spans="2:15" ht="18" customHeight="1">
      <c r="O142" s="123"/>
    </row>
    <row r="144" spans="2:15" s="113" customFormat="1" ht="18" customHeight="1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</row>
    <row r="145" spans="2:15" s="123" customFormat="1" ht="12.9" customHeight="1">
      <c r="B145" s="107"/>
      <c r="C145" s="107"/>
      <c r="D145" s="107"/>
      <c r="E145" s="107"/>
      <c r="F145" s="107"/>
      <c r="G145" s="107"/>
      <c r="H145" s="107"/>
      <c r="I145" s="107"/>
      <c r="J145" s="113"/>
      <c r="K145" s="113"/>
      <c r="L145" s="113"/>
      <c r="M145" s="113"/>
      <c r="N145" s="113"/>
      <c r="O145" s="107"/>
    </row>
    <row r="146" spans="2:15" ht="18" customHeight="1">
      <c r="J146" s="123"/>
      <c r="K146" s="123"/>
      <c r="L146" s="123"/>
      <c r="M146" s="123"/>
      <c r="N146" s="123"/>
    </row>
    <row r="147" spans="2:15" ht="27" customHeight="1"/>
    <row r="148" spans="2:15" ht="14.4" customHeight="1"/>
    <row r="149" spans="2:15" ht="14.4" customHeight="1"/>
    <row r="150" spans="2:15" ht="14.4" customHeight="1"/>
    <row r="151" spans="2:15" ht="14.4" customHeight="1"/>
    <row r="152" spans="2:15" ht="14.4" customHeight="1"/>
    <row r="153" spans="2:15" ht="14.4" customHeight="1"/>
    <row r="154" spans="2:15" ht="14.4" customHeight="1"/>
    <row r="155" spans="2:15" ht="14.4" customHeight="1"/>
    <row r="156" spans="2:15" ht="14.4" customHeight="1"/>
    <row r="157" spans="2:15" ht="14.4" customHeight="1"/>
    <row r="158" spans="2:15" ht="14.4" customHeight="1"/>
    <row r="159" spans="2:15" ht="14.4" customHeight="1"/>
    <row r="160" spans="2:15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 s="124"/>
      <c r="C176" s="124"/>
      <c r="D176" s="124"/>
      <c r="E176" s="124"/>
      <c r="F176" s="124"/>
      <c r="G176" s="124"/>
      <c r="H176" s="124"/>
      <c r="I176" s="124"/>
    </row>
    <row r="177" spans="2:9" ht="14.4" customHeight="1"/>
    <row r="178" spans="2:9" ht="14.4" customHeight="1">
      <c r="B178" s="125"/>
      <c r="C178" s="125"/>
      <c r="D178" s="125"/>
      <c r="E178" s="125"/>
      <c r="F178" s="125"/>
      <c r="G178" s="125"/>
      <c r="H178" s="125"/>
      <c r="I178" s="125"/>
    </row>
    <row r="179" spans="2:9" ht="14.4" customHeight="1">
      <c r="B179" s="125"/>
      <c r="C179" s="125"/>
      <c r="D179" s="125"/>
      <c r="E179" s="125"/>
      <c r="F179" s="125"/>
      <c r="G179" s="125"/>
      <c r="H179" s="125"/>
      <c r="I179" s="125"/>
    </row>
    <row r="180" spans="2:9" ht="14.4" customHeight="1">
      <c r="B180" s="125"/>
      <c r="C180" s="125"/>
      <c r="D180" s="125"/>
      <c r="E180" s="125"/>
      <c r="F180" s="125"/>
      <c r="G180" s="125"/>
      <c r="H180" s="125"/>
      <c r="I180" s="125"/>
    </row>
    <row r="181" spans="2:9" ht="14.4" customHeight="1">
      <c r="B181" s="125"/>
      <c r="C181" s="125"/>
      <c r="D181" s="125"/>
      <c r="E181" s="125"/>
      <c r="F181" s="125"/>
      <c r="G181" s="125"/>
      <c r="H181" s="125"/>
      <c r="I181" s="125"/>
    </row>
    <row r="182" spans="2:9" ht="14.4" customHeight="1">
      <c r="B182" s="125"/>
      <c r="C182" s="125"/>
      <c r="D182" s="125"/>
      <c r="E182" s="125"/>
      <c r="F182" s="125"/>
      <c r="G182" s="125"/>
      <c r="H182" s="125"/>
      <c r="I182" s="125"/>
    </row>
    <row r="183" spans="2:9" ht="14.4" customHeight="1">
      <c r="B183" s="125"/>
      <c r="C183" s="125"/>
      <c r="D183" s="125"/>
      <c r="E183" s="125"/>
      <c r="F183" s="125"/>
      <c r="G183" s="125"/>
      <c r="H183" s="125"/>
      <c r="I183" s="125"/>
    </row>
    <row r="184" spans="2:9" ht="14.4" customHeight="1">
      <c r="B184" s="125"/>
      <c r="C184" s="125"/>
      <c r="D184" s="125"/>
      <c r="E184" s="125"/>
      <c r="F184" s="125"/>
      <c r="G184" s="125"/>
      <c r="H184" s="125"/>
      <c r="I184" s="125"/>
    </row>
    <row r="185" spans="2:9" ht="14.4" customHeight="1">
      <c r="B185" s="125"/>
      <c r="C185" s="125"/>
      <c r="D185" s="125"/>
      <c r="E185" s="125"/>
      <c r="F185" s="125"/>
      <c r="G185" s="125"/>
      <c r="H185" s="125"/>
      <c r="I185" s="125"/>
    </row>
    <row r="186" spans="2:9" ht="14.4" customHeight="1">
      <c r="B186" s="125"/>
      <c r="C186" s="125"/>
      <c r="D186" s="125"/>
      <c r="E186" s="125"/>
      <c r="F186" s="125"/>
      <c r="G186" s="125"/>
      <c r="H186" s="125"/>
      <c r="I186" s="125"/>
    </row>
    <row r="187" spans="2:9" ht="14.4" customHeight="1">
      <c r="B187" s="125"/>
      <c r="C187" s="125"/>
      <c r="D187" s="125"/>
      <c r="E187" s="125"/>
      <c r="F187" s="125"/>
      <c r="G187" s="125"/>
      <c r="H187" s="125"/>
      <c r="I187" s="125"/>
    </row>
    <row r="188" spans="2:9" ht="14.4" customHeight="1">
      <c r="B188" s="113"/>
      <c r="C188" s="113"/>
      <c r="D188" s="113"/>
      <c r="E188" s="113"/>
      <c r="F188" s="113"/>
      <c r="G188" s="113"/>
      <c r="H188" s="113"/>
      <c r="I188" s="113"/>
    </row>
    <row r="189" spans="2:9" ht="14.4" customHeight="1"/>
    <row r="190" spans="2:9" ht="14.4" customHeight="1"/>
    <row r="191" spans="2:9" ht="14.4" customHeight="1"/>
    <row r="192" spans="2:9" ht="14.4" customHeight="1"/>
    <row r="193" spans="2:15" ht="14.4" customHeight="1"/>
    <row r="194" spans="2:15" ht="14.4" customHeight="1"/>
    <row r="195" spans="2:15" ht="14.4" customHeight="1">
      <c r="O195" s="113"/>
    </row>
    <row r="196" spans="2:15" ht="14.4" customHeight="1">
      <c r="O196" s="123"/>
    </row>
    <row r="197" spans="2:15" ht="14.4" customHeight="1"/>
    <row r="198" spans="2:15" s="113" customFormat="1" ht="14.4" customHeight="1"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</row>
    <row r="199" spans="2:15" s="123" customFormat="1" ht="12.9" customHeight="1">
      <c r="B199" s="107"/>
      <c r="C199" s="107"/>
      <c r="D199" s="107"/>
      <c r="E199" s="107"/>
      <c r="F199" s="107"/>
      <c r="G199" s="107"/>
      <c r="H199" s="107"/>
      <c r="I199" s="107"/>
      <c r="J199" s="113"/>
      <c r="K199" s="113"/>
      <c r="L199" s="113"/>
      <c r="M199" s="113"/>
      <c r="N199" s="113"/>
      <c r="O199" s="107"/>
    </row>
    <row r="200" spans="2:15" ht="18" customHeight="1">
      <c r="J200" s="123"/>
      <c r="K200" s="123"/>
      <c r="L200" s="123"/>
      <c r="M200" s="123"/>
      <c r="N200" s="123"/>
    </row>
    <row r="201" spans="2:15" ht="27" customHeight="1"/>
    <row r="202" spans="2:15" ht="13.5" customHeight="1"/>
    <row r="203" spans="2:15" ht="13.5" customHeight="1"/>
    <row r="204" spans="2:15" ht="13.5" customHeight="1"/>
    <row r="205" spans="2:15" ht="13.5" customHeight="1"/>
    <row r="206" spans="2:15" ht="13.5" customHeight="1"/>
    <row r="207" spans="2:15" ht="13.5" customHeight="1"/>
    <row r="208" spans="2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5:15" ht="13.5" customHeight="1"/>
    <row r="242" spans="15:15" ht="13.5" customHeight="1"/>
    <row r="243" spans="15:15" ht="13.5" customHeight="1"/>
    <row r="244" spans="15:15" ht="13.5" customHeight="1"/>
    <row r="245" spans="15:15" ht="13.5" customHeight="1"/>
    <row r="246" spans="15:15" ht="13.5" customHeight="1"/>
    <row r="247" spans="15:15" ht="13.5" customHeight="1"/>
    <row r="248" spans="15:15" ht="13.5" customHeight="1"/>
    <row r="249" spans="15:15" ht="13.5" customHeight="1"/>
    <row r="250" spans="15:15" ht="13.5" customHeight="1"/>
    <row r="251" spans="15:15" ht="13.5" customHeight="1"/>
    <row r="252" spans="15:15" ht="13.5" customHeight="1"/>
    <row r="253" spans="15:15" ht="13.5" customHeight="1"/>
    <row r="254" spans="15:15" ht="13.5" customHeight="1"/>
    <row r="255" spans="15:15" ht="13.5" customHeight="1">
      <c r="O255" s="124"/>
    </row>
    <row r="256" spans="15:15" ht="13.5" customHeight="1"/>
    <row r="257" spans="1:15" ht="13.5" customHeight="1">
      <c r="O257" s="113"/>
    </row>
    <row r="258" spans="1:15" s="124" customFormat="1" ht="13.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13"/>
    </row>
    <row r="259" spans="1:15" ht="15" customHeight="1">
      <c r="J259" s="124"/>
      <c r="K259" s="124"/>
      <c r="L259" s="124"/>
      <c r="M259" s="124"/>
      <c r="N259" s="124"/>
      <c r="O259" s="113"/>
    </row>
    <row r="260" spans="1:15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</row>
    <row r="261" spans="1:15" s="113" customFormat="1" ht="18" customHeight="1">
      <c r="A261" s="107"/>
      <c r="B261" s="107"/>
      <c r="C261" s="107"/>
      <c r="D261" s="107"/>
      <c r="E261" s="107"/>
      <c r="F261" s="107"/>
      <c r="G261" s="107"/>
      <c r="H261" s="107"/>
      <c r="I261" s="107"/>
    </row>
    <row r="262" spans="1:15" s="113" customFormat="1" ht="18" customHeight="1">
      <c r="A262" s="107"/>
      <c r="B262" s="107"/>
      <c r="C262" s="107"/>
      <c r="D262" s="107"/>
      <c r="E262" s="107"/>
      <c r="F262" s="107"/>
      <c r="G262" s="107"/>
      <c r="H262" s="107"/>
      <c r="I262" s="107"/>
    </row>
    <row r="263" spans="1:15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O263" s="107"/>
    </row>
    <row r="264" spans="1:15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O264" s="107"/>
    </row>
    <row r="265" spans="1:15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</row>
    <row r="266" spans="1:15" ht="18" customHeight="1">
      <c r="J266" s="113"/>
      <c r="K266" s="113"/>
      <c r="L266" s="113"/>
      <c r="M266" s="113"/>
      <c r="N266" s="113"/>
      <c r="O266" s="113"/>
    </row>
    <row r="267" spans="1:15" ht="18" customHeight="1">
      <c r="O267" s="113"/>
    </row>
    <row r="268" spans="1:15" s="113" customFormat="1" ht="18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</row>
    <row r="269" spans="1:15" s="113" customFormat="1" ht="18" customHeight="1">
      <c r="A269" s="107"/>
      <c r="B269" s="107"/>
      <c r="C269" s="107"/>
      <c r="D269" s="107"/>
      <c r="E269" s="107"/>
      <c r="F269" s="107"/>
      <c r="G269" s="107"/>
      <c r="H269" s="107"/>
      <c r="I269" s="107"/>
      <c r="O269" s="107"/>
    </row>
    <row r="270" spans="1:15" s="113" customFormat="1" ht="18" customHeight="1">
      <c r="A270" s="107"/>
      <c r="B270" s="107"/>
      <c r="C270" s="107"/>
      <c r="D270" s="107"/>
      <c r="E270" s="107"/>
      <c r="F270" s="107"/>
      <c r="G270" s="107"/>
      <c r="H270" s="107"/>
      <c r="I270" s="107"/>
      <c r="O270" s="107"/>
    </row>
    <row r="271" spans="1:15" ht="18" customHeight="1">
      <c r="J271" s="113"/>
      <c r="K271" s="113"/>
      <c r="L271" s="113"/>
      <c r="M271" s="113"/>
      <c r="N271" s="113"/>
    </row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</sheetData>
  <mergeCells count="26">
    <mergeCell ref="B2:N2"/>
    <mergeCell ref="B3:N3"/>
    <mergeCell ref="B4:N4"/>
    <mergeCell ref="B5:N5"/>
    <mergeCell ref="B7:I8"/>
    <mergeCell ref="J7:K8"/>
    <mergeCell ref="J19:K19"/>
    <mergeCell ref="O7:O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6:K26"/>
    <mergeCell ref="J27:K27"/>
    <mergeCell ref="J20:K20"/>
    <mergeCell ref="J21:K21"/>
    <mergeCell ref="J22:K22"/>
    <mergeCell ref="J23:K23"/>
    <mergeCell ref="J24:K24"/>
    <mergeCell ref="J25:K25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88" firstPageNumber="5" fitToHeight="0" orientation="portrait" useFirstPageNumber="1" r:id="rId1"/>
  <headerFooter alignWithMargins="0">
    <oddHeader>&amp;L&amp;A</oddHeader>
  </headerFooter>
  <rowBreaks count="2" manualBreakCount="2">
    <brk id="143" max="16383" man="1"/>
    <brk id="1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B1:AD64"/>
  <sheetViews>
    <sheetView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21.375" hidden="1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68" t="s">
        <v>0</v>
      </c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68"/>
    </row>
    <row r="4" spans="2:30" ht="16.2">
      <c r="B4" s="269" t="s">
        <v>176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</row>
    <row r="5" spans="2:30" ht="19.8" thickBot="1">
      <c r="B5" s="170" t="s">
        <v>258</v>
      </c>
      <c r="C5" s="8"/>
      <c r="D5" s="8"/>
      <c r="E5" s="8"/>
      <c r="F5" s="8"/>
      <c r="G5" s="8"/>
      <c r="H5" s="8"/>
      <c r="I5" s="169"/>
      <c r="J5" s="169"/>
      <c r="K5" s="169"/>
      <c r="L5" s="169"/>
      <c r="M5" s="169"/>
      <c r="N5" s="271" t="s">
        <v>259</v>
      </c>
      <c r="O5" s="271"/>
      <c r="P5" s="271"/>
      <c r="Q5" s="271"/>
      <c r="R5" s="271"/>
      <c r="S5" s="271"/>
      <c r="T5" s="271"/>
      <c r="U5" s="271"/>
      <c r="V5" s="169"/>
      <c r="W5" s="169"/>
      <c r="X5" s="169"/>
      <c r="Y5" s="169"/>
      <c r="Z5" s="169"/>
      <c r="AA5" s="9" t="s">
        <v>193</v>
      </c>
    </row>
    <row r="6" spans="2:30" s="11" customFormat="1" ht="12.9" customHeight="1" thickBot="1">
      <c r="B6" s="265" t="s">
        <v>1</v>
      </c>
      <c r="C6" s="266"/>
      <c r="D6" s="266"/>
      <c r="E6" s="266"/>
      <c r="F6" s="266"/>
      <c r="G6" s="266"/>
      <c r="H6" s="266"/>
      <c r="I6" s="270"/>
      <c r="J6" s="270"/>
      <c r="K6" s="270"/>
      <c r="L6" s="270"/>
      <c r="M6" s="270"/>
      <c r="N6" s="10" t="s">
        <v>2</v>
      </c>
      <c r="O6" s="193"/>
      <c r="P6" s="265" t="s">
        <v>1</v>
      </c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10" t="s">
        <v>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197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8">
        <f>N9+N37+N40</f>
        <v>698383936920</v>
      </c>
      <c r="O8" s="194"/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8">
        <f>SUM(AA9:AA13)</f>
        <v>101184159669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8">
        <f>N10+N26+N35+N36</f>
        <v>685809446382</v>
      </c>
      <c r="O9" s="194"/>
      <c r="P9" s="17"/>
      <c r="Q9" s="14"/>
      <c r="R9" s="14" t="s">
        <v>250</v>
      </c>
      <c r="S9" s="14"/>
      <c r="T9" s="14"/>
      <c r="U9" s="14"/>
      <c r="V9" s="13"/>
      <c r="W9" s="13"/>
      <c r="X9" s="13"/>
      <c r="Y9" s="13"/>
      <c r="Z9" s="13"/>
      <c r="AA9" s="18">
        <v>61693220422</v>
      </c>
    </row>
    <row r="10" spans="2:30" s="11" customFormat="1" ht="12.9" customHeight="1">
      <c r="B10" s="17"/>
      <c r="C10" s="14"/>
      <c r="D10" s="14"/>
      <c r="E10" s="14" t="s">
        <v>8</v>
      </c>
      <c r="F10" s="14"/>
      <c r="G10" s="14"/>
      <c r="H10" s="14"/>
      <c r="I10" s="13"/>
      <c r="J10" s="13"/>
      <c r="K10" s="13"/>
      <c r="L10" s="13"/>
      <c r="M10" s="13"/>
      <c r="N10" s="18">
        <f>SUM(N11:N25)</f>
        <v>103396199493</v>
      </c>
      <c r="O10" s="194"/>
      <c r="P10" s="17"/>
      <c r="Q10" s="14"/>
      <c r="R10" s="19" t="s">
        <v>9</v>
      </c>
      <c r="S10" s="14"/>
      <c r="T10" s="14"/>
      <c r="U10" s="14"/>
      <c r="V10" s="13"/>
      <c r="W10" s="13"/>
      <c r="X10" s="13"/>
      <c r="Y10" s="13"/>
      <c r="Z10" s="13"/>
      <c r="AA10" s="18">
        <v>0</v>
      </c>
    </row>
    <row r="11" spans="2:30" s="11" customFormat="1" ht="12.9" customHeight="1">
      <c r="B11" s="17"/>
      <c r="C11" s="14"/>
      <c r="D11" s="14"/>
      <c r="E11" s="14"/>
      <c r="F11" s="14" t="s">
        <v>10</v>
      </c>
      <c r="G11" s="14"/>
      <c r="H11" s="14"/>
      <c r="I11" s="13"/>
      <c r="J11" s="13"/>
      <c r="K11" s="13"/>
      <c r="L11" s="13"/>
      <c r="M11" s="13"/>
      <c r="N11" s="18">
        <v>71698437364</v>
      </c>
      <c r="O11" s="194"/>
      <c r="P11" s="17"/>
      <c r="Q11" s="14"/>
      <c r="R11" s="14" t="s">
        <v>11</v>
      </c>
      <c r="S11" s="14"/>
      <c r="T11" s="14"/>
      <c r="U11" s="14"/>
      <c r="V11" s="13"/>
      <c r="W11" s="13"/>
      <c r="X11" s="13"/>
      <c r="Y11" s="13"/>
      <c r="Z11" s="13"/>
      <c r="AA11" s="18">
        <v>7758137067</v>
      </c>
    </row>
    <row r="12" spans="2:30" s="11" customFormat="1" ht="12.9" customHeight="1">
      <c r="B12" s="17"/>
      <c r="C12" s="14"/>
      <c r="D12" s="14"/>
      <c r="E12" s="14"/>
      <c r="F12" s="14" t="s">
        <v>12</v>
      </c>
      <c r="G12" s="14"/>
      <c r="H12" s="14"/>
      <c r="I12" s="13"/>
      <c r="J12" s="13"/>
      <c r="K12" s="13"/>
      <c r="L12" s="13"/>
      <c r="M12" s="13"/>
      <c r="N12" s="18">
        <v>0</v>
      </c>
      <c r="O12" s="194"/>
      <c r="P12" s="17"/>
      <c r="Q12" s="14"/>
      <c r="R12" s="14" t="s">
        <v>13</v>
      </c>
      <c r="S12" s="14"/>
      <c r="T12" s="14"/>
      <c r="U12" s="14"/>
      <c r="V12" s="13"/>
      <c r="W12" s="13"/>
      <c r="X12" s="13"/>
      <c r="Y12" s="13"/>
      <c r="Z12" s="13"/>
      <c r="AA12" s="18">
        <v>0</v>
      </c>
      <c r="AD12" s="171"/>
    </row>
    <row r="13" spans="2:30" s="11" customFormat="1" ht="12.9" customHeight="1">
      <c r="B13" s="17"/>
      <c r="C13" s="14"/>
      <c r="D13" s="14"/>
      <c r="E13" s="14"/>
      <c r="F13" s="14" t="s">
        <v>14</v>
      </c>
      <c r="G13" s="14"/>
      <c r="H13" s="14"/>
      <c r="I13" s="13"/>
      <c r="J13" s="13"/>
      <c r="K13" s="13"/>
      <c r="L13" s="13"/>
      <c r="M13" s="13"/>
      <c r="N13" s="18">
        <v>122102173983</v>
      </c>
      <c r="O13" s="194"/>
      <c r="P13" s="17"/>
      <c r="Q13" s="14"/>
      <c r="R13" s="14" t="s">
        <v>15</v>
      </c>
      <c r="S13" s="14"/>
      <c r="T13" s="14"/>
      <c r="U13" s="14"/>
      <c r="V13" s="13"/>
      <c r="W13" s="13"/>
      <c r="X13" s="13"/>
      <c r="Y13" s="13"/>
      <c r="Z13" s="13"/>
      <c r="AA13" s="18">
        <v>31732802180</v>
      </c>
    </row>
    <row r="14" spans="2:30" s="11" customFormat="1" ht="12.9" customHeight="1">
      <c r="B14" s="17"/>
      <c r="C14" s="14"/>
      <c r="D14" s="14"/>
      <c r="E14" s="14"/>
      <c r="F14" s="14" t="s">
        <v>16</v>
      </c>
      <c r="G14" s="14"/>
      <c r="H14" s="14"/>
      <c r="I14" s="13"/>
      <c r="J14" s="13"/>
      <c r="K14" s="13"/>
      <c r="L14" s="13"/>
      <c r="M14" s="13"/>
      <c r="N14" s="18">
        <v>-95841156447</v>
      </c>
      <c r="O14" s="194"/>
      <c r="P14" s="17"/>
      <c r="Q14" s="14" t="s">
        <v>17</v>
      </c>
      <c r="R14" s="14"/>
      <c r="S14" s="14"/>
      <c r="T14" s="14"/>
      <c r="U14" s="14"/>
      <c r="V14" s="13"/>
      <c r="W14" s="13"/>
      <c r="X14" s="13"/>
      <c r="Y14" s="13"/>
      <c r="Z14" s="13"/>
      <c r="AA14" s="18">
        <f>SUM(AA15:AA22)</f>
        <v>10435385558</v>
      </c>
    </row>
    <row r="15" spans="2:30" s="11" customFormat="1" ht="12.9" customHeight="1">
      <c r="B15" s="17"/>
      <c r="C15" s="14"/>
      <c r="D15" s="14"/>
      <c r="E15" s="14"/>
      <c r="F15" s="14" t="s">
        <v>18</v>
      </c>
      <c r="G15" s="14"/>
      <c r="H15" s="14"/>
      <c r="I15" s="13"/>
      <c r="J15" s="13"/>
      <c r="K15" s="13"/>
      <c r="L15" s="13"/>
      <c r="M15" s="13"/>
      <c r="N15" s="18">
        <v>22206786712</v>
      </c>
      <c r="O15" s="194"/>
      <c r="P15" s="17"/>
      <c r="Q15" s="14"/>
      <c r="R15" s="19" t="s">
        <v>251</v>
      </c>
      <c r="S15" s="14"/>
      <c r="T15" s="14"/>
      <c r="U15" s="14"/>
      <c r="V15" s="13"/>
      <c r="W15" s="13"/>
      <c r="X15" s="13"/>
      <c r="Y15" s="13"/>
      <c r="Z15" s="13"/>
      <c r="AA15" s="18">
        <v>7606343226</v>
      </c>
    </row>
    <row r="16" spans="2:30" s="11" customFormat="1" ht="12.9" customHeight="1">
      <c r="B16" s="17"/>
      <c r="C16" s="14"/>
      <c r="D16" s="14"/>
      <c r="E16" s="14"/>
      <c r="F16" s="14" t="s">
        <v>19</v>
      </c>
      <c r="G16" s="14"/>
      <c r="H16" s="14"/>
      <c r="I16" s="13"/>
      <c r="J16" s="13"/>
      <c r="K16" s="13"/>
      <c r="L16" s="13"/>
      <c r="M16" s="13"/>
      <c r="N16" s="18">
        <v>-16988684433</v>
      </c>
      <c r="O16" s="194"/>
      <c r="P16" s="17"/>
      <c r="Q16" s="14"/>
      <c r="R16" s="19" t="s">
        <v>20</v>
      </c>
      <c r="S16" s="19"/>
      <c r="T16" s="19"/>
      <c r="U16" s="19"/>
      <c r="V16" s="20"/>
      <c r="W16" s="20"/>
      <c r="X16" s="20"/>
      <c r="Y16" s="20"/>
      <c r="Z16" s="20"/>
      <c r="AA16" s="18">
        <v>1405721161</v>
      </c>
    </row>
    <row r="17" spans="2:27" s="11" customFormat="1" ht="12.9" customHeight="1">
      <c r="B17" s="17"/>
      <c r="C17" s="14"/>
      <c r="D17" s="14"/>
      <c r="E17" s="14"/>
      <c r="F17" s="14" t="s">
        <v>21</v>
      </c>
      <c r="G17" s="21"/>
      <c r="H17" s="21"/>
      <c r="I17" s="22"/>
      <c r="J17" s="22"/>
      <c r="K17" s="22"/>
      <c r="L17" s="22"/>
      <c r="M17" s="22"/>
      <c r="N17" s="18">
        <v>44787</v>
      </c>
      <c r="O17" s="194"/>
      <c r="P17" s="17"/>
      <c r="Q17" s="14"/>
      <c r="R17" s="19" t="s">
        <v>22</v>
      </c>
      <c r="S17" s="19"/>
      <c r="T17" s="19"/>
      <c r="U17" s="19"/>
      <c r="V17" s="20"/>
      <c r="W17" s="20"/>
      <c r="X17" s="20"/>
      <c r="Y17" s="20"/>
      <c r="Z17" s="20"/>
      <c r="AA17" s="18">
        <v>58085662</v>
      </c>
    </row>
    <row r="18" spans="2:27" s="11" customFormat="1" ht="12.9" customHeight="1">
      <c r="B18" s="17"/>
      <c r="C18" s="14"/>
      <c r="D18" s="14"/>
      <c r="E18" s="14"/>
      <c r="F18" s="14" t="s">
        <v>23</v>
      </c>
      <c r="G18" s="21"/>
      <c r="H18" s="21"/>
      <c r="I18" s="22"/>
      <c r="J18" s="22"/>
      <c r="K18" s="22"/>
      <c r="L18" s="22"/>
      <c r="M18" s="22"/>
      <c r="N18" s="18">
        <v>0</v>
      </c>
      <c r="O18" s="194"/>
      <c r="P18" s="12"/>
      <c r="Q18" s="14"/>
      <c r="R18" s="19" t="s">
        <v>24</v>
      </c>
      <c r="S18" s="19"/>
      <c r="T18" s="19"/>
      <c r="U18" s="19"/>
      <c r="V18" s="20"/>
      <c r="W18" s="20"/>
      <c r="X18" s="20"/>
      <c r="Y18" s="20"/>
      <c r="Z18" s="20"/>
      <c r="AA18" s="18">
        <v>12576902</v>
      </c>
    </row>
    <row r="19" spans="2:27" s="11" customFormat="1" ht="12.9" customHeight="1">
      <c r="B19" s="17"/>
      <c r="C19" s="14"/>
      <c r="D19" s="14"/>
      <c r="E19" s="14"/>
      <c r="F19" s="14" t="s">
        <v>25</v>
      </c>
      <c r="G19" s="21"/>
      <c r="H19" s="21"/>
      <c r="I19" s="22"/>
      <c r="J19" s="22"/>
      <c r="K19" s="22"/>
      <c r="L19" s="22"/>
      <c r="M19" s="22"/>
      <c r="N19" s="18">
        <v>0</v>
      </c>
      <c r="O19" s="194"/>
      <c r="P19" s="12"/>
      <c r="Q19" s="14"/>
      <c r="R19" s="19" t="s">
        <v>26</v>
      </c>
      <c r="S19" s="19"/>
      <c r="T19" s="19"/>
      <c r="U19" s="19"/>
      <c r="V19" s="20"/>
      <c r="W19" s="20"/>
      <c r="X19" s="20"/>
      <c r="Y19" s="20"/>
      <c r="Z19" s="20"/>
      <c r="AA19" s="18">
        <v>0</v>
      </c>
    </row>
    <row r="20" spans="2:27" s="11" customFormat="1" ht="12.9" customHeight="1">
      <c r="B20" s="17"/>
      <c r="C20" s="14"/>
      <c r="D20" s="14"/>
      <c r="E20" s="14"/>
      <c r="F20" s="14" t="s">
        <v>27</v>
      </c>
      <c r="G20" s="21"/>
      <c r="H20" s="21"/>
      <c r="I20" s="22"/>
      <c r="J20" s="22"/>
      <c r="K20" s="22"/>
      <c r="L20" s="22"/>
      <c r="M20" s="22"/>
      <c r="N20" s="18">
        <v>0</v>
      </c>
      <c r="O20" s="194"/>
      <c r="P20" s="17"/>
      <c r="Q20" s="14"/>
      <c r="R20" s="14" t="s">
        <v>28</v>
      </c>
      <c r="S20" s="14"/>
      <c r="T20" s="14"/>
      <c r="U20" s="14"/>
      <c r="V20" s="13"/>
      <c r="W20" s="13"/>
      <c r="X20" s="13"/>
      <c r="Y20" s="13"/>
      <c r="Z20" s="13"/>
      <c r="AA20" s="18">
        <v>906531012</v>
      </c>
    </row>
    <row r="21" spans="2:27" s="11" customFormat="1" ht="12.9" customHeight="1">
      <c r="B21" s="17"/>
      <c r="C21" s="14"/>
      <c r="D21" s="14"/>
      <c r="E21" s="14"/>
      <c r="F21" s="14" t="s">
        <v>29</v>
      </c>
      <c r="G21" s="21"/>
      <c r="H21" s="21"/>
      <c r="I21" s="22"/>
      <c r="J21" s="22"/>
      <c r="K21" s="22"/>
      <c r="L21" s="22"/>
      <c r="M21" s="22"/>
      <c r="N21" s="18">
        <v>0</v>
      </c>
      <c r="O21" s="194"/>
      <c r="P21" s="17"/>
      <c r="Q21" s="14"/>
      <c r="R21" s="19" t="s">
        <v>30</v>
      </c>
      <c r="S21" s="14"/>
      <c r="T21" s="14"/>
      <c r="U21" s="14"/>
      <c r="V21" s="13"/>
      <c r="W21" s="13"/>
      <c r="X21" s="13"/>
      <c r="Y21" s="13"/>
      <c r="Z21" s="13"/>
      <c r="AA21" s="18">
        <v>139921401</v>
      </c>
    </row>
    <row r="22" spans="2:27" s="11" customFormat="1" ht="12.9" customHeight="1">
      <c r="B22" s="17"/>
      <c r="C22" s="14"/>
      <c r="D22" s="14"/>
      <c r="E22" s="14"/>
      <c r="F22" s="14" t="s">
        <v>31</v>
      </c>
      <c r="G22" s="21"/>
      <c r="H22" s="21"/>
      <c r="I22" s="22"/>
      <c r="J22" s="22"/>
      <c r="K22" s="22"/>
      <c r="L22" s="22"/>
      <c r="M22" s="22"/>
      <c r="N22" s="18">
        <v>0</v>
      </c>
      <c r="O22" s="194"/>
      <c r="P22" s="17"/>
      <c r="Q22" s="14"/>
      <c r="R22" s="14" t="s">
        <v>15</v>
      </c>
      <c r="S22" s="14"/>
      <c r="T22" s="14"/>
      <c r="U22" s="14"/>
      <c r="V22" s="13"/>
      <c r="W22" s="13"/>
      <c r="X22" s="13"/>
      <c r="Y22" s="13"/>
      <c r="Z22" s="13"/>
      <c r="AA22" s="18">
        <v>306206194</v>
      </c>
    </row>
    <row r="23" spans="2:27" s="11" customFormat="1" ht="12.9" customHeight="1">
      <c r="B23" s="17"/>
      <c r="C23" s="14"/>
      <c r="D23" s="14"/>
      <c r="E23" s="14"/>
      <c r="F23" s="14" t="s">
        <v>32</v>
      </c>
      <c r="G23" s="14"/>
      <c r="H23" s="14"/>
      <c r="I23" s="13"/>
      <c r="J23" s="13"/>
      <c r="K23" s="13"/>
      <c r="L23" s="13"/>
      <c r="M23" s="13"/>
      <c r="N23" s="18">
        <v>0</v>
      </c>
      <c r="O23" s="194"/>
      <c r="P23" s="275" t="s">
        <v>33</v>
      </c>
      <c r="Q23" s="276"/>
      <c r="R23" s="276"/>
      <c r="S23" s="276"/>
      <c r="T23" s="276"/>
      <c r="U23" s="276"/>
      <c r="V23" s="276"/>
      <c r="W23" s="276"/>
      <c r="X23" s="276"/>
      <c r="Y23" s="276"/>
      <c r="Z23" s="277"/>
      <c r="AA23" s="23">
        <f>AA8+AA14</f>
        <v>111619545227</v>
      </c>
    </row>
    <row r="24" spans="2:27" s="11" customFormat="1" ht="12.9" customHeight="1">
      <c r="B24" s="17"/>
      <c r="C24" s="14"/>
      <c r="D24" s="14"/>
      <c r="E24" s="14"/>
      <c r="F24" s="14" t="s">
        <v>34</v>
      </c>
      <c r="G24" s="14"/>
      <c r="H24" s="14"/>
      <c r="I24" s="13"/>
      <c r="J24" s="13"/>
      <c r="K24" s="13"/>
      <c r="L24" s="13"/>
      <c r="M24" s="13"/>
      <c r="N24" s="18">
        <v>0</v>
      </c>
      <c r="O24" s="194"/>
      <c r="P24" s="17" t="s">
        <v>35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</row>
    <row r="25" spans="2:27" s="11" customFormat="1" ht="12.9" customHeight="1">
      <c r="B25" s="17"/>
      <c r="C25" s="14"/>
      <c r="D25" s="14"/>
      <c r="E25" s="14"/>
      <c r="F25" s="14" t="s">
        <v>36</v>
      </c>
      <c r="G25" s="14"/>
      <c r="H25" s="14"/>
      <c r="I25" s="13"/>
      <c r="J25" s="13"/>
      <c r="K25" s="13"/>
      <c r="L25" s="13"/>
      <c r="M25" s="13"/>
      <c r="N25" s="18">
        <v>218597527</v>
      </c>
      <c r="O25" s="194"/>
      <c r="P25" s="17"/>
      <c r="Q25" s="19" t="s">
        <v>37</v>
      </c>
      <c r="R25" s="25"/>
      <c r="S25" s="25"/>
      <c r="T25" s="25"/>
      <c r="U25" s="25"/>
      <c r="V25" s="26"/>
      <c r="W25" s="26"/>
      <c r="X25" s="26"/>
      <c r="Y25" s="26"/>
      <c r="Z25" s="26"/>
      <c r="AA25" s="18">
        <f>'行政コスト計算書及び純資産変動計算書(PL＆NW)円単位'!R60</f>
        <v>705540672524</v>
      </c>
    </row>
    <row r="26" spans="2:27" s="11" customFormat="1" ht="12.9" customHeight="1">
      <c r="B26" s="17"/>
      <c r="C26" s="14"/>
      <c r="D26" s="14"/>
      <c r="E26" s="14" t="s">
        <v>38</v>
      </c>
      <c r="F26" s="14"/>
      <c r="G26" s="14"/>
      <c r="H26" s="14"/>
      <c r="I26" s="13"/>
      <c r="J26" s="13"/>
      <c r="K26" s="13"/>
      <c r="L26" s="13"/>
      <c r="M26" s="13"/>
      <c r="N26" s="18">
        <f>SUM(N27:N34)</f>
        <v>577566780244</v>
      </c>
      <c r="O26" s="194"/>
      <c r="P26" s="17"/>
      <c r="Q26" s="13" t="s">
        <v>39</v>
      </c>
      <c r="R26" s="25"/>
      <c r="S26" s="25"/>
      <c r="T26" s="25"/>
      <c r="U26" s="25"/>
      <c r="V26" s="26"/>
      <c r="W26" s="26"/>
      <c r="X26" s="26"/>
      <c r="Y26" s="26"/>
      <c r="Z26" s="26"/>
      <c r="AA26" s="18">
        <f>'行政コスト計算書及び純資産変動計算書(PL＆NW)円単位'!T60</f>
        <v>-98128637054</v>
      </c>
    </row>
    <row r="27" spans="2:27" s="11" customFormat="1" ht="12.9" customHeight="1">
      <c r="B27" s="17"/>
      <c r="C27" s="14"/>
      <c r="D27" s="14"/>
      <c r="E27" s="14"/>
      <c r="F27" s="14" t="s">
        <v>40</v>
      </c>
      <c r="G27" s="14"/>
      <c r="H27" s="14"/>
      <c r="I27" s="13"/>
      <c r="J27" s="13"/>
      <c r="K27" s="13"/>
      <c r="L27" s="13"/>
      <c r="M27" s="13"/>
      <c r="N27" s="18">
        <v>465473528526</v>
      </c>
      <c r="O27" s="194"/>
      <c r="P27" s="12"/>
      <c r="Q27" s="13" t="s">
        <v>177</v>
      </c>
      <c r="R27" s="13"/>
      <c r="S27" s="13"/>
      <c r="T27" s="13"/>
      <c r="U27" s="13"/>
      <c r="V27" s="13"/>
      <c r="W27" s="13"/>
      <c r="X27" s="13"/>
      <c r="Y27" s="13"/>
      <c r="Z27" s="27"/>
      <c r="AA27" s="18">
        <v>0</v>
      </c>
    </row>
    <row r="28" spans="2:27" s="11" customFormat="1" ht="12.9" customHeight="1">
      <c r="B28" s="17"/>
      <c r="C28" s="14"/>
      <c r="D28" s="14"/>
      <c r="E28" s="14"/>
      <c r="F28" s="14" t="s">
        <v>14</v>
      </c>
      <c r="G28" s="14"/>
      <c r="H28" s="14"/>
      <c r="I28" s="13"/>
      <c r="J28" s="13"/>
      <c r="K28" s="13"/>
      <c r="L28" s="13"/>
      <c r="M28" s="13"/>
      <c r="N28" s="18">
        <v>7927698394</v>
      </c>
      <c r="O28" s="194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27"/>
      <c r="AA28" s="18"/>
    </row>
    <row r="29" spans="2:27" s="11" customFormat="1" ht="12.9" customHeight="1">
      <c r="B29" s="17"/>
      <c r="C29" s="14"/>
      <c r="D29" s="14"/>
      <c r="E29" s="14"/>
      <c r="F29" s="14" t="s">
        <v>16</v>
      </c>
      <c r="G29" s="14"/>
      <c r="H29" s="14"/>
      <c r="I29" s="13"/>
      <c r="J29" s="13"/>
      <c r="K29" s="13"/>
      <c r="L29" s="13"/>
      <c r="M29" s="13"/>
      <c r="N29" s="18">
        <v>-5071136125</v>
      </c>
      <c r="O29" s="194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</row>
    <row r="30" spans="2:27" s="11" customFormat="1" ht="12.9" customHeight="1">
      <c r="B30" s="17"/>
      <c r="C30" s="14"/>
      <c r="D30" s="14"/>
      <c r="E30" s="14"/>
      <c r="F30" s="14" t="s">
        <v>41</v>
      </c>
      <c r="G30" s="14"/>
      <c r="H30" s="14"/>
      <c r="I30" s="13"/>
      <c r="J30" s="13"/>
      <c r="K30" s="13"/>
      <c r="L30" s="13"/>
      <c r="M30" s="13"/>
      <c r="N30" s="18">
        <v>213297817949</v>
      </c>
      <c r="O30" s="194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</row>
    <row r="31" spans="2:27" s="11" customFormat="1" ht="12.9" customHeight="1">
      <c r="B31" s="17"/>
      <c r="C31" s="14"/>
      <c r="D31" s="14"/>
      <c r="E31" s="14"/>
      <c r="F31" s="14" t="s">
        <v>19</v>
      </c>
      <c r="G31" s="14"/>
      <c r="H31" s="14"/>
      <c r="I31" s="13"/>
      <c r="J31" s="13"/>
      <c r="K31" s="13"/>
      <c r="L31" s="13"/>
      <c r="M31" s="13"/>
      <c r="N31" s="18">
        <v>-105747605260</v>
      </c>
      <c r="O31" s="194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</row>
    <row r="32" spans="2:27" s="11" customFormat="1" ht="12.9" customHeight="1">
      <c r="B32" s="17"/>
      <c r="C32" s="14"/>
      <c r="D32" s="14"/>
      <c r="E32" s="14"/>
      <c r="F32" s="14" t="s">
        <v>42</v>
      </c>
      <c r="G32" s="14"/>
      <c r="H32" s="14"/>
      <c r="I32" s="13"/>
      <c r="J32" s="13"/>
      <c r="K32" s="13"/>
      <c r="L32" s="13"/>
      <c r="M32" s="13"/>
      <c r="N32" s="18">
        <v>0</v>
      </c>
      <c r="O32" s="194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</row>
    <row r="33" spans="2:27" s="11" customFormat="1" ht="12.9" customHeight="1">
      <c r="B33" s="17"/>
      <c r="C33" s="14"/>
      <c r="D33" s="14"/>
      <c r="E33" s="14"/>
      <c r="F33" s="14" t="s">
        <v>34</v>
      </c>
      <c r="G33" s="14"/>
      <c r="H33" s="14"/>
      <c r="I33" s="13"/>
      <c r="J33" s="13"/>
      <c r="K33" s="13"/>
      <c r="L33" s="13"/>
      <c r="M33" s="13"/>
      <c r="N33" s="18">
        <v>0</v>
      </c>
      <c r="O33" s="194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</row>
    <row r="34" spans="2:27" s="11" customFormat="1" ht="12.9" customHeight="1">
      <c r="B34" s="17"/>
      <c r="C34" s="14"/>
      <c r="D34" s="14"/>
      <c r="E34" s="14"/>
      <c r="F34" s="14" t="s">
        <v>36</v>
      </c>
      <c r="G34" s="14"/>
      <c r="H34" s="14"/>
      <c r="I34" s="13"/>
      <c r="J34" s="13"/>
      <c r="K34" s="13"/>
      <c r="L34" s="13"/>
      <c r="M34" s="13"/>
      <c r="N34" s="18">
        <v>1686476760</v>
      </c>
      <c r="O34" s="194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</row>
    <row r="35" spans="2:27" s="11" customFormat="1" ht="12.9" customHeight="1">
      <c r="B35" s="17"/>
      <c r="C35" s="14"/>
      <c r="D35" s="14"/>
      <c r="E35" s="14" t="s">
        <v>43</v>
      </c>
      <c r="F35" s="28"/>
      <c r="G35" s="28"/>
      <c r="H35" s="28"/>
      <c r="I35" s="29"/>
      <c r="J35" s="29"/>
      <c r="K35" s="29"/>
      <c r="L35" s="29"/>
      <c r="M35" s="29"/>
      <c r="N35" s="18">
        <v>16192036420</v>
      </c>
      <c r="O35" s="194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</row>
    <row r="36" spans="2:27" s="11" customFormat="1" ht="12.9" customHeight="1">
      <c r="B36" s="17"/>
      <c r="C36" s="14"/>
      <c r="D36" s="14"/>
      <c r="E36" s="14" t="s">
        <v>44</v>
      </c>
      <c r="F36" s="28"/>
      <c r="G36" s="28"/>
      <c r="H36" s="28"/>
      <c r="I36" s="29"/>
      <c r="J36" s="29"/>
      <c r="K36" s="29"/>
      <c r="L36" s="29"/>
      <c r="M36" s="29"/>
      <c r="N36" s="18">
        <v>-11345569775</v>
      </c>
      <c r="O36" s="194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</row>
    <row r="37" spans="2:27" s="11" customFormat="1" ht="12.9" customHeight="1">
      <c r="B37" s="17"/>
      <c r="C37" s="14"/>
      <c r="D37" s="14" t="s">
        <v>45</v>
      </c>
      <c r="E37" s="14"/>
      <c r="F37" s="28"/>
      <c r="G37" s="28"/>
      <c r="H37" s="28"/>
      <c r="I37" s="29"/>
      <c r="J37" s="29"/>
      <c r="K37" s="29"/>
      <c r="L37" s="29"/>
      <c r="M37" s="29"/>
      <c r="N37" s="18">
        <f>SUM(N38:N39)</f>
        <v>2844494153</v>
      </c>
      <c r="O37" s="194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</row>
    <row r="38" spans="2:27" s="11" customFormat="1" ht="12.9" customHeight="1">
      <c r="B38" s="17"/>
      <c r="C38" s="14"/>
      <c r="D38" s="14"/>
      <c r="E38" s="14" t="s">
        <v>46</v>
      </c>
      <c r="F38" s="14"/>
      <c r="G38" s="14"/>
      <c r="H38" s="14"/>
      <c r="I38" s="13"/>
      <c r="J38" s="13"/>
      <c r="K38" s="13"/>
      <c r="L38" s="13"/>
      <c r="M38" s="13"/>
      <c r="N38" s="18">
        <v>70443271</v>
      </c>
      <c r="O38" s="194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</row>
    <row r="39" spans="2:27" s="11" customFormat="1" ht="12.9" customHeight="1">
      <c r="B39" s="17"/>
      <c r="C39" s="14"/>
      <c r="D39" s="14"/>
      <c r="E39" s="14" t="s">
        <v>47</v>
      </c>
      <c r="F39" s="14"/>
      <c r="G39" s="14"/>
      <c r="H39" s="14"/>
      <c r="I39" s="13"/>
      <c r="J39" s="13"/>
      <c r="K39" s="13"/>
      <c r="L39" s="13"/>
      <c r="M39" s="13"/>
      <c r="N39" s="18">
        <v>2774050882</v>
      </c>
      <c r="O39" s="194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</row>
    <row r="40" spans="2:27" s="11" customFormat="1" ht="12.9" customHeight="1">
      <c r="B40" s="17"/>
      <c r="C40" s="14"/>
      <c r="D40" s="14" t="s">
        <v>48</v>
      </c>
      <c r="E40" s="14"/>
      <c r="F40" s="14"/>
      <c r="G40" s="14"/>
      <c r="H40" s="14"/>
      <c r="I40" s="14"/>
      <c r="J40" s="13"/>
      <c r="K40" s="13"/>
      <c r="L40" s="13"/>
      <c r="M40" s="13"/>
      <c r="N40" s="18">
        <f>N41+N45+N46+N47+N48+N51+N52</f>
        <v>9729996385</v>
      </c>
      <c r="O40" s="194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</row>
    <row r="41" spans="2:27" s="11" customFormat="1" ht="12.9" customHeight="1">
      <c r="B41" s="17"/>
      <c r="C41" s="14"/>
      <c r="D41" s="14"/>
      <c r="E41" s="14" t="s">
        <v>49</v>
      </c>
      <c r="F41" s="14"/>
      <c r="G41" s="14"/>
      <c r="H41" s="14"/>
      <c r="I41" s="14"/>
      <c r="J41" s="13"/>
      <c r="K41" s="13"/>
      <c r="L41" s="13"/>
      <c r="M41" s="13"/>
      <c r="N41" s="18">
        <f>SUM(N42:N44)</f>
        <v>-103479000</v>
      </c>
      <c r="O41" s="194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</row>
    <row r="42" spans="2:27" s="11" customFormat="1" ht="12.9" customHeight="1">
      <c r="B42" s="17"/>
      <c r="C42" s="14"/>
      <c r="D42" s="14"/>
      <c r="E42" s="14"/>
      <c r="F42" s="19" t="s">
        <v>50</v>
      </c>
      <c r="G42" s="14"/>
      <c r="H42" s="14"/>
      <c r="I42" s="14"/>
      <c r="J42" s="13"/>
      <c r="K42" s="13"/>
      <c r="L42" s="13"/>
      <c r="M42" s="13"/>
      <c r="N42" s="18">
        <v>-45000000</v>
      </c>
      <c r="O42" s="194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</row>
    <row r="43" spans="2:27" s="11" customFormat="1" ht="12.9" customHeight="1">
      <c r="B43" s="17"/>
      <c r="C43" s="14"/>
      <c r="D43" s="14"/>
      <c r="E43" s="14"/>
      <c r="F43" s="19" t="s">
        <v>51</v>
      </c>
      <c r="G43" s="14"/>
      <c r="H43" s="14"/>
      <c r="I43" s="14"/>
      <c r="J43" s="13"/>
      <c r="K43" s="13"/>
      <c r="L43" s="13"/>
      <c r="M43" s="13"/>
      <c r="N43" s="18">
        <v>-578465347</v>
      </c>
      <c r="O43" s="194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</row>
    <row r="44" spans="2:27" s="11" customFormat="1" ht="12.9" customHeight="1">
      <c r="B44" s="17"/>
      <c r="C44" s="14"/>
      <c r="D44" s="14"/>
      <c r="E44" s="14"/>
      <c r="F44" s="19" t="s">
        <v>15</v>
      </c>
      <c r="G44" s="14"/>
      <c r="H44" s="14"/>
      <c r="I44" s="14"/>
      <c r="J44" s="13"/>
      <c r="K44" s="13"/>
      <c r="L44" s="13"/>
      <c r="M44" s="13"/>
      <c r="N44" s="18">
        <v>519986347</v>
      </c>
      <c r="O44" s="194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</row>
    <row r="45" spans="2:27" s="11" customFormat="1" ht="12.9" customHeight="1">
      <c r="B45" s="17"/>
      <c r="C45" s="14"/>
      <c r="D45" s="14"/>
      <c r="E45" s="14" t="s">
        <v>52</v>
      </c>
      <c r="F45" s="14"/>
      <c r="G45" s="14"/>
      <c r="H45" s="14"/>
      <c r="I45" s="13"/>
      <c r="J45" s="13"/>
      <c r="K45" s="13"/>
      <c r="L45" s="13"/>
      <c r="M45" s="13"/>
      <c r="N45" s="18">
        <v>0</v>
      </c>
      <c r="O45" s="194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</row>
    <row r="46" spans="2:27" s="11" customFormat="1" ht="12.9" customHeight="1">
      <c r="B46" s="17"/>
      <c r="C46" s="14"/>
      <c r="D46" s="14"/>
      <c r="E46" s="14" t="s">
        <v>53</v>
      </c>
      <c r="F46" s="14"/>
      <c r="G46" s="14"/>
      <c r="H46" s="14"/>
      <c r="I46" s="13"/>
      <c r="J46" s="13"/>
      <c r="K46" s="13"/>
      <c r="L46" s="13"/>
      <c r="M46" s="13"/>
      <c r="N46" s="18">
        <v>514356850</v>
      </c>
      <c r="O46" s="194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</row>
    <row r="47" spans="2:27" s="11" customFormat="1" ht="12.9" customHeight="1">
      <c r="B47" s="17"/>
      <c r="C47" s="14"/>
      <c r="D47" s="14"/>
      <c r="E47" s="14" t="s">
        <v>54</v>
      </c>
      <c r="F47" s="14"/>
      <c r="G47" s="14"/>
      <c r="H47" s="14"/>
      <c r="I47" s="13"/>
      <c r="J47" s="13"/>
      <c r="K47" s="13"/>
      <c r="L47" s="13"/>
      <c r="M47" s="13"/>
      <c r="N47" s="18">
        <v>16727369</v>
      </c>
      <c r="O47" s="194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</row>
    <row r="48" spans="2:27" s="11" customFormat="1" ht="12.9" customHeight="1">
      <c r="B48" s="17"/>
      <c r="C48" s="14"/>
      <c r="D48" s="14"/>
      <c r="E48" s="14" t="s">
        <v>55</v>
      </c>
      <c r="F48" s="14"/>
      <c r="G48" s="14"/>
      <c r="H48" s="14"/>
      <c r="I48" s="13"/>
      <c r="J48" s="13"/>
      <c r="K48" s="13"/>
      <c r="L48" s="13"/>
      <c r="M48" s="13"/>
      <c r="N48" s="18">
        <f>SUM(N49:N50)</f>
        <v>8827439456</v>
      </c>
      <c r="O48" s="194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</row>
    <row r="49" spans="2:27" s="11" customFormat="1" ht="12.9" customHeight="1">
      <c r="B49" s="17"/>
      <c r="C49" s="14"/>
      <c r="D49" s="14"/>
      <c r="E49" s="14"/>
      <c r="F49" s="19" t="s">
        <v>56</v>
      </c>
      <c r="G49" s="14"/>
      <c r="H49" s="14"/>
      <c r="I49" s="13"/>
      <c r="J49" s="13"/>
      <c r="K49" s="13"/>
      <c r="L49" s="13"/>
      <c r="M49" s="13"/>
      <c r="N49" s="18">
        <v>0</v>
      </c>
      <c r="O49" s="194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</row>
    <row r="50" spans="2:27" s="11" customFormat="1" ht="12.9" customHeight="1">
      <c r="B50" s="17"/>
      <c r="C50" s="13"/>
      <c r="D50" s="14"/>
      <c r="E50" s="14"/>
      <c r="F50" s="14" t="s">
        <v>42</v>
      </c>
      <c r="G50" s="14"/>
      <c r="H50" s="14"/>
      <c r="I50" s="13"/>
      <c r="J50" s="13"/>
      <c r="K50" s="13"/>
      <c r="L50" s="13"/>
      <c r="M50" s="13"/>
      <c r="N50" s="18">
        <v>8827439456</v>
      </c>
      <c r="O50" s="194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</row>
    <row r="51" spans="2:27" s="11" customFormat="1" ht="12.9" customHeight="1">
      <c r="B51" s="17"/>
      <c r="C51" s="13"/>
      <c r="D51" s="14"/>
      <c r="E51" s="14" t="s">
        <v>15</v>
      </c>
      <c r="F51" s="14"/>
      <c r="G51" s="14"/>
      <c r="H51" s="14"/>
      <c r="I51" s="13"/>
      <c r="J51" s="13"/>
      <c r="K51" s="13"/>
      <c r="L51" s="13"/>
      <c r="M51" s="13"/>
      <c r="N51" s="18">
        <v>627182736</v>
      </c>
      <c r="O51" s="194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</row>
    <row r="52" spans="2:27" s="11" customFormat="1" ht="12.9" customHeight="1">
      <c r="B52" s="17"/>
      <c r="C52" s="13"/>
      <c r="D52" s="14"/>
      <c r="E52" s="19" t="s">
        <v>57</v>
      </c>
      <c r="F52" s="14"/>
      <c r="G52" s="14"/>
      <c r="H52" s="14"/>
      <c r="I52" s="13"/>
      <c r="J52" s="13"/>
      <c r="K52" s="13"/>
      <c r="L52" s="13"/>
      <c r="M52" s="13"/>
      <c r="N52" s="18">
        <v>-152231026</v>
      </c>
      <c r="O52" s="194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</row>
    <row r="53" spans="2:27" s="11" customFormat="1" ht="12.9" customHeight="1">
      <c r="B53" s="17"/>
      <c r="C53" s="13" t="s">
        <v>58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8">
        <f>N54+N55+N56+N57+N60+N61+N62</f>
        <v>20647643777</v>
      </c>
      <c r="O53" s="194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</row>
    <row r="54" spans="2:27" s="11" customFormat="1" ht="12.9" customHeight="1">
      <c r="B54" s="17"/>
      <c r="C54" s="13"/>
      <c r="D54" s="14" t="s">
        <v>59</v>
      </c>
      <c r="E54" s="15"/>
      <c r="F54" s="15"/>
      <c r="G54" s="15"/>
      <c r="H54" s="13"/>
      <c r="I54" s="13"/>
      <c r="J54" s="13"/>
      <c r="K54" s="13"/>
      <c r="L54" s="13"/>
      <c r="M54" s="13"/>
      <c r="N54" s="18">
        <v>12370530721</v>
      </c>
      <c r="O54" s="194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</row>
    <row r="55" spans="2:27" s="11" customFormat="1" ht="12.9" customHeight="1">
      <c r="B55" s="17"/>
      <c r="C55" s="13"/>
      <c r="D55" s="19" t="s">
        <v>60</v>
      </c>
      <c r="E55" s="14"/>
      <c r="F55" s="28"/>
      <c r="G55" s="25"/>
      <c r="H55" s="25"/>
      <c r="I55" s="26"/>
      <c r="J55" s="13"/>
      <c r="K55" s="13"/>
      <c r="L55" s="13"/>
      <c r="M55" s="13"/>
      <c r="N55" s="18">
        <v>1550844212</v>
      </c>
      <c r="O55" s="194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</row>
    <row r="56" spans="2:27" s="11" customFormat="1" ht="12.9" customHeight="1">
      <c r="B56" s="17"/>
      <c r="C56" s="13"/>
      <c r="D56" s="14" t="s">
        <v>61</v>
      </c>
      <c r="E56" s="14"/>
      <c r="F56" s="14"/>
      <c r="G56" s="14"/>
      <c r="H56" s="14"/>
      <c r="I56" s="13"/>
      <c r="J56" s="13"/>
      <c r="K56" s="13"/>
      <c r="L56" s="13"/>
      <c r="M56" s="13"/>
      <c r="N56" s="18">
        <v>7695509</v>
      </c>
      <c r="O56" s="194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</row>
    <row r="57" spans="2:27" s="11" customFormat="1" ht="12.9" customHeight="1">
      <c r="B57" s="17"/>
      <c r="C57" s="14"/>
      <c r="D57" s="14" t="s">
        <v>55</v>
      </c>
      <c r="E57" s="14"/>
      <c r="F57" s="28"/>
      <c r="G57" s="25"/>
      <c r="H57" s="25"/>
      <c r="I57" s="26"/>
      <c r="J57" s="26"/>
      <c r="K57" s="26"/>
      <c r="L57" s="26"/>
      <c r="M57" s="26"/>
      <c r="N57" s="18">
        <f>SUM(N58:N59)</f>
        <v>6314053747</v>
      </c>
      <c r="O57" s="194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</row>
    <row r="58" spans="2:27" s="11" customFormat="1" ht="12.9" customHeight="1">
      <c r="B58" s="17"/>
      <c r="C58" s="14"/>
      <c r="D58" s="14"/>
      <c r="E58" s="14" t="s">
        <v>62</v>
      </c>
      <c r="F58" s="14"/>
      <c r="G58" s="14"/>
      <c r="H58" s="14"/>
      <c r="I58" s="13"/>
      <c r="J58" s="13"/>
      <c r="K58" s="13"/>
      <c r="L58" s="13"/>
      <c r="M58" s="13"/>
      <c r="N58" s="18">
        <v>6314053747</v>
      </c>
      <c r="O58" s="194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</row>
    <row r="59" spans="2:27" s="11" customFormat="1" ht="12.9" customHeight="1">
      <c r="B59" s="17"/>
      <c r="C59" s="14"/>
      <c r="D59" s="14"/>
      <c r="E59" s="19" t="s">
        <v>56</v>
      </c>
      <c r="F59" s="14"/>
      <c r="G59" s="14"/>
      <c r="H59" s="14"/>
      <c r="I59" s="13"/>
      <c r="J59" s="13"/>
      <c r="K59" s="13"/>
      <c r="L59" s="13"/>
      <c r="M59" s="13"/>
      <c r="N59" s="18">
        <v>0</v>
      </c>
      <c r="O59" s="194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</row>
    <row r="60" spans="2:27" s="11" customFormat="1" ht="12.9" customHeight="1">
      <c r="B60" s="17"/>
      <c r="C60" s="14"/>
      <c r="D60" s="14" t="s">
        <v>63</v>
      </c>
      <c r="E60" s="14"/>
      <c r="F60" s="28"/>
      <c r="G60" s="25"/>
      <c r="H60" s="25"/>
      <c r="I60" s="26"/>
      <c r="J60" s="26"/>
      <c r="K60" s="26"/>
      <c r="L60" s="26"/>
      <c r="M60" s="26"/>
      <c r="N60" s="18">
        <v>35996167</v>
      </c>
      <c r="O60" s="194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</row>
    <row r="61" spans="2:27" s="11" customFormat="1" ht="12.9" customHeight="1">
      <c r="B61" s="17"/>
      <c r="C61" s="14"/>
      <c r="D61" s="14" t="s">
        <v>42</v>
      </c>
      <c r="E61" s="14"/>
      <c r="F61" s="14"/>
      <c r="G61" s="14"/>
      <c r="H61" s="14"/>
      <c r="I61" s="13"/>
      <c r="J61" s="13"/>
      <c r="K61" s="13"/>
      <c r="L61" s="13"/>
      <c r="M61" s="13"/>
      <c r="N61" s="18">
        <v>388633901</v>
      </c>
      <c r="O61" s="194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27"/>
      <c r="AA61" s="16"/>
    </row>
    <row r="62" spans="2:27" s="11" customFormat="1" ht="12.9" customHeight="1" thickBot="1">
      <c r="B62" s="17"/>
      <c r="C62" s="14"/>
      <c r="D62" s="19" t="s">
        <v>57</v>
      </c>
      <c r="E62" s="14"/>
      <c r="F62" s="14"/>
      <c r="G62" s="14"/>
      <c r="H62" s="14"/>
      <c r="I62" s="13"/>
      <c r="J62" s="13"/>
      <c r="K62" s="13"/>
      <c r="L62" s="13"/>
      <c r="M62" s="13"/>
      <c r="N62" s="18">
        <v>-20110480</v>
      </c>
      <c r="O62" s="194"/>
      <c r="P62" s="178"/>
      <c r="Q62" s="179"/>
      <c r="R62" s="179"/>
      <c r="S62" s="179"/>
      <c r="T62" s="179"/>
      <c r="U62" s="179"/>
      <c r="V62" s="179"/>
      <c r="W62" s="179"/>
      <c r="X62" s="179"/>
      <c r="Y62" s="179"/>
      <c r="Z62" s="180"/>
      <c r="AA62" s="30"/>
    </row>
    <row r="63" spans="2:27" s="11" customFormat="1" ht="12.9" customHeight="1" thickBot="1">
      <c r="B63" s="17"/>
      <c r="C63" s="13" t="s">
        <v>175</v>
      </c>
      <c r="D63" s="14"/>
      <c r="E63" s="15"/>
      <c r="F63" s="15"/>
      <c r="G63" s="15"/>
      <c r="H63" s="13"/>
      <c r="I63" s="13"/>
      <c r="J63" s="13"/>
      <c r="K63" s="13"/>
      <c r="L63" s="13"/>
      <c r="M63" s="13"/>
      <c r="N63" s="18">
        <v>0</v>
      </c>
      <c r="O63" s="194"/>
      <c r="P63" s="272" t="s">
        <v>64</v>
      </c>
      <c r="Q63" s="273"/>
      <c r="R63" s="273"/>
      <c r="S63" s="273"/>
      <c r="T63" s="273"/>
      <c r="U63" s="273"/>
      <c r="V63" s="273"/>
      <c r="W63" s="273"/>
      <c r="X63" s="273"/>
      <c r="Y63" s="273"/>
      <c r="Z63" s="274"/>
      <c r="AA63" s="31">
        <f>AA25+AA26+AA27</f>
        <v>607412035470</v>
      </c>
    </row>
    <row r="64" spans="2:27" s="11" customFormat="1" ht="12.9" customHeight="1" thickBot="1">
      <c r="B64" s="262" t="s">
        <v>65</v>
      </c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4"/>
      <c r="N64" s="31">
        <f>N8+N53+N63</f>
        <v>719031580697</v>
      </c>
      <c r="O64" s="195"/>
      <c r="P64" s="265" t="s">
        <v>66</v>
      </c>
      <c r="Q64" s="266"/>
      <c r="R64" s="266"/>
      <c r="S64" s="266"/>
      <c r="T64" s="266"/>
      <c r="U64" s="266"/>
      <c r="V64" s="266"/>
      <c r="W64" s="266"/>
      <c r="X64" s="266"/>
      <c r="Y64" s="266"/>
      <c r="Z64" s="267"/>
      <c r="AA64" s="30">
        <f>AA23+AA63</f>
        <v>719031580697</v>
      </c>
    </row>
  </sheetData>
  <mergeCells count="9">
    <mergeCell ref="B64:M64"/>
    <mergeCell ref="P64:Z64"/>
    <mergeCell ref="AA2:AA3"/>
    <mergeCell ref="B4:AA4"/>
    <mergeCell ref="B6:M6"/>
    <mergeCell ref="P6:Z6"/>
    <mergeCell ref="N5:U5"/>
    <mergeCell ref="P63:Z63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orientation="portrait" useFirstPageNumber="1" r:id="rId1"/>
  <headerFooter alignWithMargins="0"/>
  <ignoredErrors>
    <ignoredError sqref="N26 N37 N40:N41 N48 N53 N5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FFFF00"/>
    <pageSetUpPr fitToPage="1"/>
  </sheetPr>
  <dimension ref="B1:X62"/>
  <sheetViews>
    <sheetView topLeftCell="B2" zoomScaleNormal="100" zoomScaleSheetLayoutView="100" workbookViewId="0">
      <selection activeCell="B2" sqref="B2"/>
    </sheetView>
  </sheetViews>
  <sheetFormatPr defaultRowHeight="10.8"/>
  <cols>
    <col min="1" max="1" width="0" hidden="1" customWidth="1"/>
    <col min="2" max="15" width="2.875" customWidth="1"/>
    <col min="16" max="18" width="11" customWidth="1"/>
    <col min="19" max="20" width="10.375" customWidth="1"/>
    <col min="21" max="24" width="11" customWidth="1"/>
    <col min="25" max="26" width="4.125" customWidth="1"/>
  </cols>
  <sheetData>
    <row r="1" spans="2:24" hidden="1"/>
    <row r="2" spans="2:24" ht="18.75" customHeight="1">
      <c r="S2" s="181"/>
      <c r="T2" s="181"/>
      <c r="U2" s="313"/>
      <c r="V2" s="313"/>
      <c r="W2" s="313"/>
      <c r="X2" s="313"/>
    </row>
    <row r="3" spans="2:24" ht="16.2">
      <c r="B3" s="324" t="s">
        <v>180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</row>
    <row r="4" spans="2:24" ht="12">
      <c r="B4" s="314" t="str">
        <f>'行政コスト計算書及び純資産変動計算書(PL＆NW)円単位'!B4:W4</f>
        <v>自　令和 5年 4月 1日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</row>
    <row r="5" spans="2:24" ht="12">
      <c r="B5" s="314" t="str">
        <f>'行政コスト計算書及び純資産変動計算書(PL＆NW)円単位'!B5:W5</f>
        <v>至　令和 6年 3月31日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</row>
    <row r="6" spans="2:24" ht="16.8" thickBot="1">
      <c r="B6" s="32" t="str">
        <f>IF('貸借対照表(BS)円単位'!B5&lt;&gt;"",'貸借対照表(BS)円単位'!B5,"")</f>
        <v>連結</v>
      </c>
      <c r="C6" s="32"/>
      <c r="D6" s="32"/>
      <c r="E6" s="33"/>
      <c r="F6" s="34"/>
      <c r="G6" s="34"/>
      <c r="H6" s="34"/>
      <c r="I6" s="34"/>
      <c r="J6" s="34"/>
      <c r="K6" s="34"/>
      <c r="L6" s="34"/>
      <c r="M6" s="34"/>
      <c r="N6" s="34"/>
      <c r="O6" s="35"/>
      <c r="P6" s="34"/>
      <c r="Q6" s="35"/>
      <c r="R6" s="35"/>
      <c r="S6" s="34"/>
      <c r="T6" s="34"/>
      <c r="U6" s="34"/>
      <c r="V6" s="36"/>
      <c r="W6" s="34"/>
      <c r="X6" s="36" t="s">
        <v>193</v>
      </c>
    </row>
    <row r="7" spans="2:24" s="11" customFormat="1" ht="15.15" customHeight="1" thickBot="1">
      <c r="B7" s="317" t="s">
        <v>1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9"/>
      <c r="P7" s="320" t="s">
        <v>2</v>
      </c>
      <c r="Q7" s="321"/>
      <c r="R7" s="246" t="s">
        <v>195</v>
      </c>
      <c r="S7" s="37"/>
      <c r="T7" s="37"/>
      <c r="U7" s="37"/>
      <c r="V7" s="13"/>
      <c r="W7" s="37"/>
      <c r="X7" s="13"/>
    </row>
    <row r="8" spans="2:24" s="11" customFormat="1" ht="15.15" customHeight="1">
      <c r="B8" s="38"/>
      <c r="C8" s="39"/>
      <c r="D8" s="40" t="s">
        <v>67</v>
      </c>
      <c r="E8" s="40"/>
      <c r="F8" s="40"/>
      <c r="G8" s="40"/>
      <c r="H8" s="39"/>
      <c r="I8" s="40"/>
      <c r="J8" s="40"/>
      <c r="K8" s="40"/>
      <c r="L8" s="40"/>
      <c r="M8" s="39"/>
      <c r="N8" s="39"/>
      <c r="O8" s="39"/>
      <c r="P8" s="414" t="e">
        <f>IF('行政コスト計算書及び純資産変動計算書(PL＆NW)円単位'!P8:Q8=0, "-",ROUND('行政コスト計算書及び純資産変動計算書(PL＆NW)円単位'!P8:Q8 /設定!$J$4, 0))</f>
        <v>#DIV/0!</v>
      </c>
      <c r="Q8" s="415"/>
      <c r="R8" s="247" t="str">
        <f t="shared" ref="R8:R14" si="0">IFERROR(P8/$P$8, "-")</f>
        <v>-</v>
      </c>
      <c r="S8" s="41"/>
      <c r="T8" s="41"/>
      <c r="U8" s="41"/>
      <c r="V8" s="41"/>
      <c r="W8" s="41"/>
      <c r="X8" s="41"/>
    </row>
    <row r="9" spans="2:24" s="11" customFormat="1" ht="15.15" customHeight="1">
      <c r="B9" s="12"/>
      <c r="C9" s="13"/>
      <c r="D9" s="13"/>
      <c r="E9" s="14" t="s">
        <v>68</v>
      </c>
      <c r="F9" s="14"/>
      <c r="G9" s="14"/>
      <c r="H9" s="14"/>
      <c r="I9" s="14"/>
      <c r="J9" s="14"/>
      <c r="K9" s="14"/>
      <c r="L9" s="14"/>
      <c r="M9" s="13"/>
      <c r="N9" s="13"/>
      <c r="O9" s="13"/>
      <c r="P9" s="412" t="e">
        <f>IF('行政コスト計算書及び純資産変動計算書(PL＆NW)円単位'!P9:Q9=0, "-",ROUND('行政コスト計算書及び純資産変動計算書(PL＆NW)円単位'!P9:Q9 /設定!$J$4, 0))</f>
        <v>#DIV/0!</v>
      </c>
      <c r="Q9" s="413"/>
      <c r="R9" s="247" t="str">
        <f t="shared" si="0"/>
        <v>-</v>
      </c>
      <c r="S9" s="41"/>
      <c r="T9" s="41"/>
      <c r="U9" s="41"/>
      <c r="V9" s="41"/>
      <c r="W9" s="41"/>
      <c r="X9" s="41"/>
    </row>
    <row r="10" spans="2:24" s="11" customFormat="1" ht="15.15" customHeight="1">
      <c r="B10" s="12"/>
      <c r="C10" s="13"/>
      <c r="D10" s="13"/>
      <c r="E10" s="14"/>
      <c r="F10" s="14" t="s">
        <v>69</v>
      </c>
      <c r="G10" s="14"/>
      <c r="H10" s="14"/>
      <c r="I10" s="14"/>
      <c r="J10" s="14"/>
      <c r="K10" s="14"/>
      <c r="L10" s="14"/>
      <c r="M10" s="13"/>
      <c r="N10" s="13"/>
      <c r="O10" s="13"/>
      <c r="P10" s="412" t="e">
        <f>IF('行政コスト計算書及び純資産変動計算書(PL＆NW)円単位'!P10:Q10=0, "-",ROUND('行政コスト計算書及び純資産変動計算書(PL＆NW)円単位'!P10:Q10 /設定!$J$4, 0))</f>
        <v>#DIV/0!</v>
      </c>
      <c r="Q10" s="413"/>
      <c r="R10" s="247" t="str">
        <f t="shared" si="0"/>
        <v>-</v>
      </c>
      <c r="S10" s="41"/>
      <c r="T10" s="41" t="s">
        <v>246</v>
      </c>
      <c r="U10" s="41"/>
      <c r="V10" s="41"/>
      <c r="W10" s="41"/>
      <c r="X10" s="41"/>
    </row>
    <row r="11" spans="2:24" s="11" customFormat="1" ht="15.15" customHeight="1">
      <c r="B11" s="12"/>
      <c r="C11" s="13"/>
      <c r="D11" s="13"/>
      <c r="E11" s="14"/>
      <c r="F11" s="14"/>
      <c r="G11" s="14" t="s">
        <v>71</v>
      </c>
      <c r="H11" s="14"/>
      <c r="I11" s="14"/>
      <c r="J11" s="14"/>
      <c r="K11" s="14"/>
      <c r="L11" s="14"/>
      <c r="M11" s="13"/>
      <c r="N11" s="13"/>
      <c r="O11" s="13"/>
      <c r="P11" s="412" t="e">
        <f>IF('行政コスト計算書及び純資産変動計算書(PL＆NW)円単位'!P11:Q11=0, "-",ROUND('行政コスト計算書及び純資産変動計算書(PL＆NW)円単位'!P11:Q11 /設定!$J$4, 0))</f>
        <v>#DIV/0!</v>
      </c>
      <c r="Q11" s="413"/>
      <c r="R11" s="247" t="str">
        <f t="shared" si="0"/>
        <v>-</v>
      </c>
      <c r="S11" s="41"/>
      <c r="T11" s="41"/>
      <c r="U11" s="41"/>
      <c r="V11" s="41"/>
      <c r="W11" s="41"/>
      <c r="X11" s="41"/>
    </row>
    <row r="12" spans="2:24" s="11" customFormat="1" ht="15.15" customHeight="1">
      <c r="B12" s="12"/>
      <c r="C12" s="13"/>
      <c r="D12" s="13"/>
      <c r="E12" s="14"/>
      <c r="F12" s="14"/>
      <c r="G12" s="14" t="s">
        <v>72</v>
      </c>
      <c r="H12" s="14"/>
      <c r="I12" s="14"/>
      <c r="J12" s="14"/>
      <c r="K12" s="14"/>
      <c r="L12" s="14"/>
      <c r="M12" s="13"/>
      <c r="N12" s="13"/>
      <c r="O12" s="13"/>
      <c r="P12" s="412" t="e">
        <f>IF('行政コスト計算書及び純資産変動計算書(PL＆NW)円単位'!P12:Q12=0, "-",ROUND('行政コスト計算書及び純資産変動計算書(PL＆NW)円単位'!P12:Q12 /設定!$J$4, 0))</f>
        <v>#DIV/0!</v>
      </c>
      <c r="Q12" s="413"/>
      <c r="R12" s="247" t="str">
        <f t="shared" si="0"/>
        <v>-</v>
      </c>
      <c r="S12" s="41"/>
      <c r="T12" s="41"/>
      <c r="U12" s="41"/>
      <c r="V12" s="41"/>
      <c r="W12" s="41"/>
      <c r="X12" s="41"/>
    </row>
    <row r="13" spans="2:24" s="11" customFormat="1" ht="15.15" customHeight="1">
      <c r="B13" s="12"/>
      <c r="C13" s="13"/>
      <c r="D13" s="13"/>
      <c r="E13" s="14"/>
      <c r="F13" s="14"/>
      <c r="G13" s="14" t="s">
        <v>73</v>
      </c>
      <c r="H13" s="14"/>
      <c r="I13" s="14"/>
      <c r="J13" s="14"/>
      <c r="K13" s="14"/>
      <c r="L13" s="14"/>
      <c r="M13" s="13"/>
      <c r="N13" s="13"/>
      <c r="O13" s="13"/>
      <c r="P13" s="412" t="e">
        <f>IF('行政コスト計算書及び純資産変動計算書(PL＆NW)円単位'!P13:Q13=0, "-",ROUND('行政コスト計算書及び純資産変動計算書(PL＆NW)円単位'!P13:Q13 /設定!$J$4, 0))</f>
        <v>#DIV/0!</v>
      </c>
      <c r="Q13" s="413"/>
      <c r="R13" s="247" t="str">
        <f t="shared" si="0"/>
        <v>-</v>
      </c>
      <c r="S13" s="41"/>
      <c r="T13" s="41"/>
      <c r="U13" s="41"/>
      <c r="V13" s="41"/>
      <c r="W13" s="41"/>
      <c r="X13" s="41"/>
    </row>
    <row r="14" spans="2:24" s="11" customFormat="1" ht="15.15" customHeight="1">
      <c r="B14" s="12"/>
      <c r="C14" s="13"/>
      <c r="D14" s="13"/>
      <c r="E14" s="14"/>
      <c r="F14" s="14"/>
      <c r="G14" s="14" t="s">
        <v>42</v>
      </c>
      <c r="H14" s="14"/>
      <c r="I14" s="14"/>
      <c r="J14" s="14"/>
      <c r="K14" s="14"/>
      <c r="L14" s="14"/>
      <c r="M14" s="13"/>
      <c r="N14" s="13"/>
      <c r="O14" s="13"/>
      <c r="P14" s="412" t="e">
        <f>IF('行政コスト計算書及び純資産変動計算書(PL＆NW)円単位'!P14:Q14=0, "-",ROUND('行政コスト計算書及び純資産変動計算書(PL＆NW)円単位'!P14:Q14 /設定!$J$4, 0))</f>
        <v>#DIV/0!</v>
      </c>
      <c r="Q14" s="413"/>
      <c r="R14" s="247" t="str">
        <f t="shared" si="0"/>
        <v>-</v>
      </c>
      <c r="S14" s="41"/>
      <c r="T14" s="41"/>
      <c r="U14" s="41"/>
      <c r="V14" s="41"/>
      <c r="W14" s="41"/>
      <c r="X14" s="41"/>
    </row>
    <row r="15" spans="2:24" s="11" customFormat="1" ht="15.15" customHeight="1">
      <c r="B15" s="12"/>
      <c r="C15" s="13"/>
      <c r="D15" s="13"/>
      <c r="E15" s="14"/>
      <c r="F15" s="14" t="s">
        <v>74</v>
      </c>
      <c r="G15" s="14"/>
      <c r="H15" s="14"/>
      <c r="I15" s="14"/>
      <c r="J15" s="14"/>
      <c r="K15" s="14"/>
      <c r="L15" s="14"/>
      <c r="M15" s="13"/>
      <c r="N15" s="13"/>
      <c r="O15" s="13"/>
      <c r="P15" s="412" t="e">
        <f>IF('行政コスト計算書及び純資産変動計算書(PL＆NW)円単位'!P15:Q15=0, "-",ROUND('行政コスト計算書及び純資産変動計算書(PL＆NW)円単位'!P15:Q15 /設定!$J$4, 0))</f>
        <v>#DIV/0!</v>
      </c>
      <c r="Q15" s="413"/>
      <c r="R15" s="247" t="str">
        <f>IFERROR(P15/$P$8,"-")</f>
        <v>-</v>
      </c>
      <c r="S15" s="41"/>
      <c r="T15" s="41"/>
      <c r="U15" s="41"/>
      <c r="V15" s="41"/>
      <c r="W15" s="41"/>
      <c r="X15" s="41"/>
    </row>
    <row r="16" spans="2:24" s="11" customFormat="1" ht="15.15" customHeight="1">
      <c r="B16" s="12"/>
      <c r="C16" s="13"/>
      <c r="D16" s="13"/>
      <c r="E16" s="14"/>
      <c r="F16" s="14"/>
      <c r="G16" s="14" t="s">
        <v>75</v>
      </c>
      <c r="H16" s="14"/>
      <c r="I16" s="14"/>
      <c r="J16" s="14"/>
      <c r="K16" s="14"/>
      <c r="L16" s="14"/>
      <c r="M16" s="13"/>
      <c r="N16" s="13"/>
      <c r="O16" s="13"/>
      <c r="P16" s="412" t="e">
        <f>IF('行政コスト計算書及び純資産変動計算書(PL＆NW)円単位'!P16:Q16=0, "-",ROUND('行政コスト計算書及び純資産変動計算書(PL＆NW)円単位'!P16:Q16 /設定!$J$4, 0))</f>
        <v>#DIV/0!</v>
      </c>
      <c r="Q16" s="413"/>
      <c r="R16" s="247" t="str">
        <f t="shared" ref="R16:R28" si="1">IFERROR(P16/$P$8, "-")</f>
        <v>-</v>
      </c>
      <c r="S16" s="41"/>
      <c r="T16" s="41"/>
      <c r="U16" s="41"/>
      <c r="V16" s="41"/>
      <c r="W16" s="41"/>
      <c r="X16" s="41"/>
    </row>
    <row r="17" spans="2:24" s="11" customFormat="1" ht="15.15" customHeight="1">
      <c r="B17" s="12"/>
      <c r="C17" s="13"/>
      <c r="D17" s="13"/>
      <c r="E17" s="14"/>
      <c r="F17" s="14"/>
      <c r="G17" s="14" t="s">
        <v>76</v>
      </c>
      <c r="H17" s="14"/>
      <c r="I17" s="14"/>
      <c r="J17" s="14"/>
      <c r="K17" s="14"/>
      <c r="L17" s="14"/>
      <c r="M17" s="13"/>
      <c r="N17" s="13"/>
      <c r="O17" s="13"/>
      <c r="P17" s="412" t="e">
        <f>IF('行政コスト計算書及び純資産変動計算書(PL＆NW)円単位'!P17:Q17=0, "-",ROUND('行政コスト計算書及び純資産変動計算書(PL＆NW)円単位'!P17:Q17 /設定!$J$4, 0))</f>
        <v>#DIV/0!</v>
      </c>
      <c r="Q17" s="413"/>
      <c r="R17" s="247" t="str">
        <f t="shared" si="1"/>
        <v>-</v>
      </c>
      <c r="S17" s="41"/>
      <c r="T17" s="41"/>
      <c r="U17" s="41"/>
      <c r="V17" s="41"/>
      <c r="W17" s="41"/>
      <c r="X17" s="41"/>
    </row>
    <row r="18" spans="2:24" s="11" customFormat="1" ht="15.15" customHeight="1">
      <c r="B18" s="12"/>
      <c r="C18" s="13"/>
      <c r="D18" s="13"/>
      <c r="E18" s="14"/>
      <c r="F18" s="14"/>
      <c r="G18" s="14" t="s">
        <v>77</v>
      </c>
      <c r="H18" s="14"/>
      <c r="I18" s="14"/>
      <c r="J18" s="14"/>
      <c r="K18" s="14"/>
      <c r="L18" s="14"/>
      <c r="M18" s="13"/>
      <c r="N18" s="13"/>
      <c r="O18" s="13"/>
      <c r="P18" s="412" t="e">
        <f>IF('行政コスト計算書及び純資産変動計算書(PL＆NW)円単位'!P18:Q18=0, "-",ROUND('行政コスト計算書及び純資産変動計算書(PL＆NW)円単位'!P18:Q18 /設定!$J$4, 0))</f>
        <v>#DIV/0!</v>
      </c>
      <c r="Q18" s="413"/>
      <c r="R18" s="247" t="str">
        <f t="shared" si="1"/>
        <v>-</v>
      </c>
      <c r="S18" s="41"/>
      <c r="T18" s="41"/>
      <c r="U18" s="41"/>
      <c r="V18" s="41"/>
      <c r="W18" s="41"/>
      <c r="X18" s="41"/>
    </row>
    <row r="19" spans="2:24" s="11" customFormat="1" ht="15.15" customHeight="1">
      <c r="B19" s="12"/>
      <c r="C19" s="13"/>
      <c r="D19" s="13"/>
      <c r="E19" s="14"/>
      <c r="F19" s="14"/>
      <c r="G19" s="14" t="s">
        <v>42</v>
      </c>
      <c r="H19" s="14"/>
      <c r="I19" s="14"/>
      <c r="J19" s="14"/>
      <c r="K19" s="14"/>
      <c r="L19" s="14"/>
      <c r="M19" s="13"/>
      <c r="N19" s="13"/>
      <c r="O19" s="13"/>
      <c r="P19" s="412" t="e">
        <f>IF('行政コスト計算書及び純資産変動計算書(PL＆NW)円単位'!P19:Q19=0, "-",ROUND('行政コスト計算書及び純資産変動計算書(PL＆NW)円単位'!P19:Q19 /設定!$J$4, 0))</f>
        <v>#DIV/0!</v>
      </c>
      <c r="Q19" s="413"/>
      <c r="R19" s="247" t="str">
        <f t="shared" si="1"/>
        <v>-</v>
      </c>
      <c r="S19" s="41"/>
      <c r="T19" s="41"/>
      <c r="U19" s="41"/>
      <c r="V19" s="41"/>
      <c r="W19" s="41"/>
      <c r="X19" s="41"/>
    </row>
    <row r="20" spans="2:24" s="11" customFormat="1" ht="15.15" customHeight="1">
      <c r="B20" s="12"/>
      <c r="C20" s="13"/>
      <c r="D20" s="13"/>
      <c r="E20" s="14"/>
      <c r="F20" s="14" t="s">
        <v>78</v>
      </c>
      <c r="G20" s="14"/>
      <c r="H20" s="14"/>
      <c r="I20" s="14"/>
      <c r="J20" s="14"/>
      <c r="K20" s="14"/>
      <c r="L20" s="14"/>
      <c r="M20" s="13"/>
      <c r="N20" s="13"/>
      <c r="O20" s="13"/>
      <c r="P20" s="412" t="e">
        <f>IF('行政コスト計算書及び純資産変動計算書(PL＆NW)円単位'!P20:Q20=0, "-",ROUND('行政コスト計算書及び純資産変動計算書(PL＆NW)円単位'!P20:Q20 /設定!$J$4, 0))</f>
        <v>#DIV/0!</v>
      </c>
      <c r="Q20" s="413"/>
      <c r="R20" s="247" t="str">
        <f t="shared" si="1"/>
        <v>-</v>
      </c>
      <c r="S20" s="41"/>
      <c r="T20" s="41"/>
      <c r="U20" s="42"/>
      <c r="V20" s="42"/>
      <c r="W20" s="42"/>
      <c r="X20" s="42"/>
    </row>
    <row r="21" spans="2:24" s="11" customFormat="1" ht="15.15" customHeight="1">
      <c r="B21" s="12"/>
      <c r="C21" s="13"/>
      <c r="D21" s="13"/>
      <c r="E21" s="14"/>
      <c r="F21" s="14"/>
      <c r="G21" s="13" t="s">
        <v>79</v>
      </c>
      <c r="H21" s="13"/>
      <c r="I21" s="14"/>
      <c r="J21" s="13"/>
      <c r="K21" s="14"/>
      <c r="L21" s="14"/>
      <c r="M21" s="13"/>
      <c r="N21" s="13"/>
      <c r="O21" s="13"/>
      <c r="P21" s="412" t="e">
        <f>IF('行政コスト計算書及び純資産変動計算書(PL＆NW)円単位'!P21:Q21=0, "-",ROUND('行政コスト計算書及び純資産変動計算書(PL＆NW)円単位'!P21:Q21 /設定!$J$4, 0))</f>
        <v>#DIV/0!</v>
      </c>
      <c r="Q21" s="413"/>
      <c r="R21" s="247" t="str">
        <f t="shared" si="1"/>
        <v>-</v>
      </c>
      <c r="S21" s="41"/>
      <c r="T21" s="41"/>
      <c r="U21" s="42"/>
      <c r="V21" s="42"/>
      <c r="W21" s="42"/>
      <c r="X21" s="42"/>
    </row>
    <row r="22" spans="2:24" s="11" customFormat="1" ht="15.15" customHeight="1">
      <c r="B22" s="12"/>
      <c r="C22" s="13"/>
      <c r="D22" s="13"/>
      <c r="E22" s="14"/>
      <c r="F22" s="14"/>
      <c r="G22" s="14" t="s">
        <v>80</v>
      </c>
      <c r="H22" s="14"/>
      <c r="I22" s="14"/>
      <c r="J22" s="14"/>
      <c r="K22" s="14"/>
      <c r="L22" s="14"/>
      <c r="M22" s="13"/>
      <c r="N22" s="13"/>
      <c r="O22" s="13"/>
      <c r="P22" s="412" t="e">
        <f>IF('行政コスト計算書及び純資産変動計算書(PL＆NW)円単位'!P22:Q22=0, "-",ROUND('行政コスト計算書及び純資産変動計算書(PL＆NW)円単位'!P22:Q22 /設定!$J$4, 0))</f>
        <v>#DIV/0!</v>
      </c>
      <c r="Q22" s="413"/>
      <c r="R22" s="247" t="str">
        <f t="shared" si="1"/>
        <v>-</v>
      </c>
      <c r="S22" s="41"/>
      <c r="T22" s="41"/>
      <c r="U22" s="42"/>
      <c r="V22" s="42"/>
      <c r="W22" s="42"/>
      <c r="X22" s="42"/>
    </row>
    <row r="23" spans="2:24" s="11" customFormat="1" ht="15.15" customHeight="1">
      <c r="B23" s="12"/>
      <c r="C23" s="13"/>
      <c r="D23" s="13"/>
      <c r="E23" s="14"/>
      <c r="F23" s="14"/>
      <c r="G23" s="14" t="s">
        <v>15</v>
      </c>
      <c r="H23" s="14"/>
      <c r="I23" s="14"/>
      <c r="J23" s="14"/>
      <c r="K23" s="14"/>
      <c r="L23" s="14"/>
      <c r="M23" s="13"/>
      <c r="N23" s="13"/>
      <c r="O23" s="13"/>
      <c r="P23" s="412" t="e">
        <f>IF('行政コスト計算書及び純資産変動計算書(PL＆NW)円単位'!P23:Q23=0, "-",ROUND('行政コスト計算書及び純資産変動計算書(PL＆NW)円単位'!P23:Q23 /設定!$J$4, 0))</f>
        <v>#DIV/0!</v>
      </c>
      <c r="Q23" s="413"/>
      <c r="R23" s="247" t="str">
        <f t="shared" si="1"/>
        <v>-</v>
      </c>
      <c r="S23" s="41"/>
      <c r="T23" s="41"/>
      <c r="U23" s="42"/>
      <c r="V23" s="42"/>
      <c r="W23" s="42"/>
      <c r="X23" s="42"/>
    </row>
    <row r="24" spans="2:24" s="11" customFormat="1" ht="15.15" customHeight="1">
      <c r="B24" s="12"/>
      <c r="C24" s="13"/>
      <c r="D24" s="13"/>
      <c r="E24" s="20" t="s">
        <v>81</v>
      </c>
      <c r="F24" s="20"/>
      <c r="G24" s="14"/>
      <c r="H24" s="20"/>
      <c r="I24" s="14"/>
      <c r="J24" s="14"/>
      <c r="K24" s="14"/>
      <c r="L24" s="14"/>
      <c r="M24" s="13"/>
      <c r="N24" s="13"/>
      <c r="O24" s="13"/>
      <c r="P24" s="412" t="e">
        <f>IF('行政コスト計算書及び純資産変動計算書(PL＆NW)円単位'!P24:Q24=0, "-",ROUND('行政コスト計算書及び純資産変動計算書(PL＆NW)円単位'!P24:Q24 /設定!$J$4, 0))</f>
        <v>#DIV/0!</v>
      </c>
      <c r="Q24" s="413"/>
      <c r="R24" s="247" t="str">
        <f t="shared" si="1"/>
        <v>-</v>
      </c>
      <c r="S24" s="41"/>
      <c r="T24" s="41"/>
      <c r="U24" s="42"/>
      <c r="V24" s="42"/>
      <c r="W24" s="42"/>
      <c r="X24" s="42"/>
    </row>
    <row r="25" spans="2:24" s="11" customFormat="1" ht="15.15" customHeight="1">
      <c r="B25" s="12"/>
      <c r="C25" s="13"/>
      <c r="D25" s="13"/>
      <c r="E25" s="14"/>
      <c r="F25" s="14" t="s">
        <v>82</v>
      </c>
      <c r="G25" s="14"/>
      <c r="H25" s="13"/>
      <c r="I25" s="14"/>
      <c r="J25" s="14"/>
      <c r="K25" s="14"/>
      <c r="L25" s="14"/>
      <c r="M25" s="13"/>
      <c r="N25" s="13"/>
      <c r="O25" s="13"/>
      <c r="P25" s="412" t="e">
        <f>IF('行政コスト計算書及び純資産変動計算書(PL＆NW)円単位'!P25:Q25=0, "-",ROUND('行政コスト計算書及び純資産変動計算書(PL＆NW)円単位'!P25:Q25 /設定!$J$4, 0))</f>
        <v>#DIV/0!</v>
      </c>
      <c r="Q25" s="413"/>
      <c r="R25" s="247" t="str">
        <f t="shared" si="1"/>
        <v>-</v>
      </c>
      <c r="S25" s="41"/>
      <c r="T25" s="41"/>
      <c r="U25" s="42"/>
      <c r="V25" s="42"/>
      <c r="W25" s="42"/>
      <c r="X25" s="42"/>
    </row>
    <row r="26" spans="2:24" s="11" customFormat="1" ht="15.15" customHeight="1">
      <c r="B26" s="12"/>
      <c r="C26" s="13"/>
      <c r="D26" s="13"/>
      <c r="E26" s="14"/>
      <c r="F26" s="14" t="s">
        <v>83</v>
      </c>
      <c r="G26" s="14"/>
      <c r="H26" s="13"/>
      <c r="I26" s="14"/>
      <c r="J26" s="14"/>
      <c r="K26" s="14"/>
      <c r="L26" s="14"/>
      <c r="M26" s="13"/>
      <c r="N26" s="13"/>
      <c r="O26" s="13"/>
      <c r="P26" s="412" t="e">
        <f>IF('行政コスト計算書及び純資産変動計算書(PL＆NW)円単位'!P26:Q26=0, "-",ROUND('行政コスト計算書及び純資産変動計算書(PL＆NW)円単位'!P26:Q26 /設定!$J$4, 0))</f>
        <v>#DIV/0!</v>
      </c>
      <c r="Q26" s="413"/>
      <c r="R26" s="247" t="str">
        <f t="shared" si="1"/>
        <v>-</v>
      </c>
      <c r="S26" s="41"/>
      <c r="T26" s="41"/>
      <c r="U26" s="41"/>
      <c r="V26" s="41"/>
      <c r="W26" s="41"/>
      <c r="X26" s="41"/>
    </row>
    <row r="27" spans="2:24" s="11" customFormat="1" ht="15.15" customHeight="1">
      <c r="B27" s="12"/>
      <c r="C27" s="13"/>
      <c r="D27" s="13"/>
      <c r="E27" s="14"/>
      <c r="F27" s="14" t="s">
        <v>84</v>
      </c>
      <c r="G27" s="14"/>
      <c r="H27" s="14"/>
      <c r="I27" s="14"/>
      <c r="J27" s="14"/>
      <c r="K27" s="14"/>
      <c r="L27" s="14"/>
      <c r="M27" s="13"/>
      <c r="N27" s="13"/>
      <c r="O27" s="13"/>
      <c r="P27" s="412" t="str">
        <f>IF('行政コスト計算書及び純資産変動計算書(PL＆NW)円単位'!P27:Q27=0, "-",ROUND('行政コスト計算書及び純資産変動計算書(PL＆NW)円単位'!P27:Q27 /設定!$J$4, 0))</f>
        <v>-</v>
      </c>
      <c r="Q27" s="413"/>
      <c r="R27" s="247" t="str">
        <f t="shared" si="1"/>
        <v>-</v>
      </c>
      <c r="S27" s="41"/>
      <c r="T27" s="107"/>
      <c r="U27" s="41"/>
      <c r="V27" s="41"/>
      <c r="W27" s="41"/>
      <c r="X27" s="41"/>
    </row>
    <row r="28" spans="2:24" s="11" customFormat="1" ht="15.15" customHeight="1">
      <c r="B28" s="12"/>
      <c r="C28" s="13"/>
      <c r="D28" s="13"/>
      <c r="E28" s="14"/>
      <c r="F28" s="14" t="s">
        <v>217</v>
      </c>
      <c r="G28" s="14"/>
      <c r="H28" s="14"/>
      <c r="I28" s="14"/>
      <c r="J28" s="14"/>
      <c r="K28" s="14"/>
      <c r="L28" s="14"/>
      <c r="M28" s="13"/>
      <c r="N28" s="13"/>
      <c r="O28" s="13"/>
      <c r="P28" s="412" t="e">
        <f>IF('行政コスト計算書及び純資産変動計算書(PL＆NW)円単位'!P28:Q28=0, "-",ROUND('行政コスト計算書及び純資産変動計算書(PL＆NW)円単位'!P28:Q28 /設定!$J$4, 0))</f>
        <v>#DIV/0!</v>
      </c>
      <c r="Q28" s="413"/>
      <c r="R28" s="247" t="str">
        <f t="shared" si="1"/>
        <v>-</v>
      </c>
      <c r="S28" s="41"/>
      <c r="T28" s="41"/>
      <c r="U28" s="41"/>
      <c r="V28" s="41"/>
      <c r="W28" s="41"/>
      <c r="X28" s="41"/>
    </row>
    <row r="29" spans="2:24" s="11" customFormat="1" ht="15.15" customHeight="1">
      <c r="B29" s="12"/>
      <c r="C29" s="13"/>
      <c r="D29" s="19" t="s">
        <v>86</v>
      </c>
      <c r="E29" s="19"/>
      <c r="F29" s="14"/>
      <c r="G29" s="14"/>
      <c r="H29" s="14"/>
      <c r="I29" s="14"/>
      <c r="J29" s="14"/>
      <c r="K29" s="13"/>
      <c r="L29" s="13"/>
      <c r="M29" s="13"/>
      <c r="N29" s="13"/>
      <c r="O29" s="27"/>
      <c r="P29" s="412" t="e">
        <f>IF('行政コスト計算書及び純資産変動計算書(PL＆NW)円単位'!P29:Q29=0, "-",ROUND('行政コスト計算書及び純資産変動計算書(PL＆NW)円単位'!P29:Q29 /設定!$J$4, 0))</f>
        <v>#DIV/0!</v>
      </c>
      <c r="Q29" s="413"/>
      <c r="R29" s="247" t="str">
        <f>IFERROR(P29/$P$29, "-")</f>
        <v>-</v>
      </c>
      <c r="S29" s="41"/>
      <c r="T29" s="41"/>
      <c r="U29" s="41"/>
      <c r="V29" s="41"/>
      <c r="W29" s="41"/>
      <c r="X29" s="41"/>
    </row>
    <row r="30" spans="2:24" s="11" customFormat="1" ht="15.15" customHeight="1">
      <c r="B30" s="12"/>
      <c r="C30" s="13"/>
      <c r="D30" s="13"/>
      <c r="E30" s="19" t="s">
        <v>87</v>
      </c>
      <c r="F30" s="19"/>
      <c r="G30" s="14"/>
      <c r="H30" s="14"/>
      <c r="I30" s="14"/>
      <c r="J30" s="14"/>
      <c r="K30" s="26"/>
      <c r="L30" s="26"/>
      <c r="M30" s="26"/>
      <c r="N30" s="13"/>
      <c r="O30" s="27"/>
      <c r="P30" s="412" t="e">
        <f>IF('行政コスト計算書及び純資産変動計算書(PL＆NW)円単位'!P30:Q30=0, "-",ROUND('行政コスト計算書及び純資産変動計算書(PL＆NW)円単位'!P30:Q30 /設定!$J$4, 0))</f>
        <v>#DIV/0!</v>
      </c>
      <c r="Q30" s="413"/>
      <c r="R30" s="247" t="str">
        <f>IFERROR(P30/$P$29, "-")</f>
        <v>-</v>
      </c>
      <c r="S30" s="41"/>
      <c r="T30" s="41"/>
      <c r="U30" s="41"/>
      <c r="V30" s="41"/>
      <c r="W30" s="41"/>
      <c r="X30" s="41"/>
    </row>
    <row r="31" spans="2:24" s="11" customFormat="1" ht="15.15" customHeight="1">
      <c r="B31" s="12"/>
      <c r="C31" s="13"/>
      <c r="D31" s="13"/>
      <c r="E31" s="14" t="s">
        <v>42</v>
      </c>
      <c r="F31" s="14"/>
      <c r="G31" s="13"/>
      <c r="H31" s="14"/>
      <c r="I31" s="14"/>
      <c r="J31" s="14"/>
      <c r="K31" s="26"/>
      <c r="L31" s="26"/>
      <c r="M31" s="26"/>
      <c r="N31" s="43"/>
      <c r="O31" s="44"/>
      <c r="P31" s="412" t="e">
        <f>IF('行政コスト計算書及び純資産変動計算書(PL＆NW)円単位'!P31:Q31=0, "-",ROUND('行政コスト計算書及び純資産変動計算書(PL＆NW)円単位'!P31:Q31 /設定!$J$4, 0))</f>
        <v>#DIV/0!</v>
      </c>
      <c r="Q31" s="413"/>
      <c r="R31" s="247" t="str">
        <f>IFERROR(P31/$P$29, "-")</f>
        <v>-</v>
      </c>
      <c r="S31" s="41"/>
      <c r="T31" s="41"/>
      <c r="U31" s="41"/>
      <c r="V31" s="41"/>
      <c r="W31" s="41"/>
      <c r="X31" s="41"/>
    </row>
    <row r="32" spans="2:24" s="11" customFormat="1" ht="15.15" customHeight="1">
      <c r="B32" s="45"/>
      <c r="C32" s="46" t="s">
        <v>88</v>
      </c>
      <c r="D32" s="46"/>
      <c r="E32" s="47"/>
      <c r="F32" s="47"/>
      <c r="G32" s="46"/>
      <c r="H32" s="47"/>
      <c r="I32" s="47"/>
      <c r="J32" s="47"/>
      <c r="K32" s="48"/>
      <c r="L32" s="48"/>
      <c r="M32" s="48"/>
      <c r="N32" s="49"/>
      <c r="O32" s="49"/>
      <c r="P32" s="416" t="e">
        <f>IF('行政コスト計算書及び純資産変動計算書(PL＆NW)円単位'!P32:Q32=0, "-",ROUND('行政コスト計算書及び純資産変動計算書(PL＆NW)円単位'!P32:Q32 /設定!$J$4, 0))</f>
        <v>#DIV/0!</v>
      </c>
      <c r="Q32" s="417"/>
      <c r="R32" s="248" t="s">
        <v>197</v>
      </c>
      <c r="S32" s="41"/>
      <c r="T32" s="41"/>
      <c r="U32" s="41"/>
      <c r="V32" s="41"/>
      <c r="W32" s="41"/>
      <c r="X32" s="41"/>
    </row>
    <row r="33" spans="2:24" s="11" customFormat="1" ht="15.15" customHeight="1">
      <c r="B33" s="12"/>
      <c r="C33" s="13"/>
      <c r="D33" s="14" t="s">
        <v>89</v>
      </c>
      <c r="E33" s="14"/>
      <c r="F33" s="14"/>
      <c r="G33" s="13"/>
      <c r="H33" s="14"/>
      <c r="I33" s="14"/>
      <c r="J33" s="14"/>
      <c r="K33" s="26"/>
      <c r="L33" s="26"/>
      <c r="M33" s="26"/>
      <c r="N33" s="50"/>
      <c r="O33" s="50"/>
      <c r="P33" s="412" t="e">
        <f>IF('行政コスト計算書及び純資産変動計算書(PL＆NW)円単位'!P33:Q33=0, "-",ROUND('行政コスト計算書及び純資産変動計算書(PL＆NW)円単位'!P33:Q33 /設定!$J$4, 0))</f>
        <v>#DIV/0!</v>
      </c>
      <c r="Q33" s="413"/>
      <c r="R33" s="247" t="str">
        <f>IFERROR(P33/$P$33, "-")</f>
        <v>-</v>
      </c>
      <c r="S33" s="41"/>
      <c r="T33" s="41"/>
      <c r="U33" s="41"/>
      <c r="V33" s="41"/>
      <c r="W33" s="41"/>
      <c r="X33" s="41"/>
    </row>
    <row r="34" spans="2:24" s="11" customFormat="1" ht="15.15" customHeight="1">
      <c r="B34" s="12"/>
      <c r="C34" s="13"/>
      <c r="D34" s="14"/>
      <c r="E34" s="14" t="s">
        <v>90</v>
      </c>
      <c r="F34" s="14"/>
      <c r="G34" s="13"/>
      <c r="H34" s="14"/>
      <c r="I34" s="14"/>
      <c r="J34" s="14"/>
      <c r="K34" s="26"/>
      <c r="L34" s="26"/>
      <c r="M34" s="26"/>
      <c r="N34" s="50"/>
      <c r="O34" s="50"/>
      <c r="P34" s="412" t="str">
        <f>IF('行政コスト計算書及び純資産変動計算書(PL＆NW)円単位'!P34:Q34=0, "-",ROUND('行政コスト計算書及び純資産変動計算書(PL＆NW)円単位'!P34:Q34 /設定!$J$4, 0))</f>
        <v>-</v>
      </c>
      <c r="Q34" s="413"/>
      <c r="R34" s="247" t="str">
        <f>IFERROR(P34 /$P$33, "-")</f>
        <v>-</v>
      </c>
      <c r="S34" s="41"/>
      <c r="T34" s="41"/>
      <c r="U34" s="41"/>
      <c r="V34" s="41"/>
      <c r="W34" s="41"/>
      <c r="X34" s="41"/>
    </row>
    <row r="35" spans="2:24" s="11" customFormat="1" ht="15.15" customHeight="1">
      <c r="B35" s="12"/>
      <c r="C35" s="13"/>
      <c r="D35" s="13"/>
      <c r="E35" s="20" t="s">
        <v>91</v>
      </c>
      <c r="F35" s="20"/>
      <c r="G35" s="14"/>
      <c r="H35" s="20"/>
      <c r="I35" s="14"/>
      <c r="J35" s="14"/>
      <c r="K35" s="14"/>
      <c r="L35" s="14"/>
      <c r="M35" s="13"/>
      <c r="N35" s="13"/>
      <c r="O35" s="13"/>
      <c r="P35" s="412" t="e">
        <f>IF('行政コスト計算書及び純資産変動計算書(PL＆NW)円単位'!P35:Q35=0, "-",ROUND('行政コスト計算書及び純資産変動計算書(PL＆NW)円単位'!P35:Q35 /設定!$J$4, 0))</f>
        <v>#DIV/0!</v>
      </c>
      <c r="Q35" s="413"/>
      <c r="R35" s="247" t="str">
        <f>IFERROR(P35 /$P$33, "-")</f>
        <v>-</v>
      </c>
      <c r="S35" s="41"/>
      <c r="T35" s="41"/>
      <c r="U35" s="41"/>
      <c r="V35" s="41"/>
      <c r="W35" s="41"/>
      <c r="X35" s="41"/>
    </row>
    <row r="36" spans="2:24" s="11" customFormat="1" ht="15.15" customHeight="1">
      <c r="B36" s="12"/>
      <c r="C36" s="13"/>
      <c r="D36" s="13"/>
      <c r="E36" s="13" t="s">
        <v>92</v>
      </c>
      <c r="F36" s="13"/>
      <c r="G36" s="14"/>
      <c r="H36" s="13"/>
      <c r="I36" s="14"/>
      <c r="J36" s="13"/>
      <c r="K36" s="14"/>
      <c r="L36" s="14"/>
      <c r="M36" s="13"/>
      <c r="N36" s="13"/>
      <c r="O36" s="13"/>
      <c r="P36" s="412" t="str">
        <f>IF('行政コスト計算書及び純資産変動計算書(PL＆NW)円単位'!P36:Q36=0, "-",ROUND('行政コスト計算書及び純資産変動計算書(PL＆NW)円単位'!P36:Q36 /設定!$J$4, 0))</f>
        <v>-</v>
      </c>
      <c r="Q36" s="413"/>
      <c r="R36" s="247" t="str">
        <f>IFERROR(P36 /$P$33, "-")</f>
        <v>-</v>
      </c>
      <c r="S36" s="41"/>
      <c r="T36" s="41"/>
      <c r="U36" s="41"/>
      <c r="V36" s="41"/>
      <c r="W36" s="41"/>
      <c r="X36" s="41"/>
    </row>
    <row r="37" spans="2:24" s="11" customFormat="1" ht="15.15" customHeight="1">
      <c r="B37" s="12"/>
      <c r="C37" s="13"/>
      <c r="D37" s="13"/>
      <c r="E37" s="14" t="s">
        <v>93</v>
      </c>
      <c r="F37" s="14"/>
      <c r="G37" s="14"/>
      <c r="H37" s="14"/>
      <c r="I37" s="14"/>
      <c r="J37" s="14"/>
      <c r="K37" s="14"/>
      <c r="L37" s="14"/>
      <c r="M37" s="13"/>
      <c r="N37" s="13"/>
      <c r="O37" s="13"/>
      <c r="P37" s="412" t="str">
        <f>IF('行政コスト計算書及び純資産変動計算書(PL＆NW)円単位'!P37:Q37=0, "-",ROUND('行政コスト計算書及び純資産変動計算書(PL＆NW)円単位'!P37:Q37 /設定!$J$4, 0))</f>
        <v>-</v>
      </c>
      <c r="Q37" s="413"/>
      <c r="R37" s="247" t="str">
        <f>IFERROR(P37 /$P$33, "-")</f>
        <v>-</v>
      </c>
      <c r="S37" s="41"/>
      <c r="T37" s="41"/>
      <c r="U37" s="41"/>
      <c r="V37" s="41"/>
      <c r="W37" s="41"/>
      <c r="X37" s="41"/>
    </row>
    <row r="38" spans="2:24" s="11" customFormat="1" ht="15.15" customHeight="1">
      <c r="B38" s="12"/>
      <c r="C38" s="13"/>
      <c r="D38" s="13"/>
      <c r="E38" s="14" t="s">
        <v>42</v>
      </c>
      <c r="F38" s="14"/>
      <c r="G38" s="14"/>
      <c r="H38" s="14"/>
      <c r="I38" s="14"/>
      <c r="J38" s="14"/>
      <c r="K38" s="14"/>
      <c r="L38" s="14"/>
      <c r="M38" s="13"/>
      <c r="N38" s="13"/>
      <c r="O38" s="13"/>
      <c r="P38" s="412" t="str">
        <f>IF('行政コスト計算書及び純資産変動計算書(PL＆NW)円単位'!P38:Q38=0, "-",ROUND('行政コスト計算書及び純資産変動計算書(PL＆NW)円単位'!P38:Q38 /設定!$J$4, 0))</f>
        <v>-</v>
      </c>
      <c r="Q38" s="413"/>
      <c r="R38" s="247" t="str">
        <f>IFERROR(P38 /$P$33, "-")</f>
        <v>-</v>
      </c>
      <c r="S38" s="41"/>
      <c r="T38" s="41"/>
      <c r="U38" s="41"/>
      <c r="V38" s="41"/>
      <c r="W38" s="41"/>
      <c r="X38" s="41"/>
    </row>
    <row r="39" spans="2:24" s="11" customFormat="1" ht="15.15" customHeight="1" thickBot="1">
      <c r="B39" s="12"/>
      <c r="C39" s="13"/>
      <c r="D39" s="14" t="s">
        <v>94</v>
      </c>
      <c r="E39" s="14"/>
      <c r="F39" s="14"/>
      <c r="G39" s="14"/>
      <c r="H39" s="14"/>
      <c r="I39" s="14"/>
      <c r="J39" s="14"/>
      <c r="K39" s="26"/>
      <c r="L39" s="26"/>
      <c r="M39" s="26"/>
      <c r="N39" s="13"/>
      <c r="O39" s="27"/>
      <c r="P39" s="412" t="e">
        <f>IF('行政コスト計算書及び純資産変動計算書(PL＆NW)円単位'!P39:Q39=0, "-",ROUND('行政コスト計算書及び純資産変動計算書(PL＆NW)円単位'!P39:Q39 /設定!$J$4, 0))</f>
        <v>#DIV/0!</v>
      </c>
      <c r="Q39" s="413"/>
      <c r="R39" s="247" t="str">
        <f>IFERROR(P39 /$P$39, "-")</f>
        <v>-</v>
      </c>
      <c r="S39" s="41"/>
      <c r="T39" s="41"/>
      <c r="U39" s="41"/>
      <c r="V39" s="41"/>
      <c r="W39" s="41"/>
      <c r="X39" s="41"/>
    </row>
    <row r="40" spans="2:24" s="11" customFormat="1" ht="15.15" customHeight="1">
      <c r="B40" s="12"/>
      <c r="C40" s="13"/>
      <c r="D40" s="13"/>
      <c r="E40" s="14" t="s">
        <v>95</v>
      </c>
      <c r="F40" s="14"/>
      <c r="G40" s="14"/>
      <c r="H40" s="14"/>
      <c r="I40" s="14"/>
      <c r="J40" s="14"/>
      <c r="K40" s="26"/>
      <c r="L40" s="26"/>
      <c r="M40" s="26"/>
      <c r="N40" s="13"/>
      <c r="O40" s="27"/>
      <c r="P40" s="412" t="e">
        <f>IF('行政コスト計算書及び純資産変動計算書(PL＆NW)円単位'!P40:Q40=0, "-",ROUND('行政コスト計算書及び純資産変動計算書(PL＆NW)円単位'!P40:Q40 /設定!$J$4, 0))</f>
        <v>#DIV/0!</v>
      </c>
      <c r="Q40" s="413"/>
      <c r="R40" s="247" t="str">
        <f>IFERROR(P40 /$P$39,"-")</f>
        <v>-</v>
      </c>
      <c r="S40" s="367" t="s">
        <v>247</v>
      </c>
      <c r="T40" s="368"/>
      <c r="U40" s="368"/>
      <c r="V40" s="368"/>
      <c r="W40" s="368"/>
      <c r="X40" s="369"/>
    </row>
    <row r="41" spans="2:24" s="11" customFormat="1" ht="15.15" customHeight="1" thickBot="1">
      <c r="B41" s="12"/>
      <c r="C41" s="13"/>
      <c r="D41" s="13"/>
      <c r="E41" s="14" t="s">
        <v>15</v>
      </c>
      <c r="F41" s="14"/>
      <c r="G41" s="14"/>
      <c r="H41" s="14"/>
      <c r="I41" s="14"/>
      <c r="J41" s="14"/>
      <c r="K41" s="26"/>
      <c r="L41" s="26"/>
      <c r="M41" s="26"/>
      <c r="N41" s="43"/>
      <c r="O41" s="44"/>
      <c r="P41" s="412" t="e">
        <f>IF('行政コスト計算書及び純資産変動計算書(PL＆NW)円単位'!P41:Q41=0, "-",ROUND('行政コスト計算書及び純資産変動計算書(PL＆NW)円単位'!P41:Q41 /設定!$J$4, 0))</f>
        <v>#DIV/0!</v>
      </c>
      <c r="Q41" s="413"/>
      <c r="R41" s="249" t="str">
        <f>IFERROR(P41 /$P$39, "-")</f>
        <v>-</v>
      </c>
      <c r="S41" s="325" t="s">
        <v>241</v>
      </c>
      <c r="T41" s="326"/>
      <c r="U41" s="327" t="s">
        <v>242</v>
      </c>
      <c r="V41" s="325"/>
      <c r="W41" s="327" t="s">
        <v>243</v>
      </c>
      <c r="X41" s="354"/>
    </row>
    <row r="42" spans="2:24" s="11" customFormat="1" ht="15.15" customHeight="1">
      <c r="B42" s="45"/>
      <c r="C42" s="46" t="s">
        <v>218</v>
      </c>
      <c r="D42" s="46"/>
      <c r="E42" s="47"/>
      <c r="F42" s="47"/>
      <c r="G42" s="47"/>
      <c r="H42" s="47"/>
      <c r="I42" s="47"/>
      <c r="J42" s="47"/>
      <c r="K42" s="47"/>
      <c r="L42" s="47"/>
      <c r="M42" s="48"/>
      <c r="N42" s="48"/>
      <c r="O42" s="48"/>
      <c r="P42" s="416" t="e">
        <f>IF('行政コスト計算書及び純資産変動計算書(PL＆NW)円単位'!P42:Q42=0, "-",ROUND('行政コスト計算書及び純資産変動計算書(PL＆NW)円単位'!P42:Q42 /設定!$J$4, 0))</f>
        <v>#DIV/0!</v>
      </c>
      <c r="Q42" s="417"/>
      <c r="R42" s="249" t="s">
        <v>197</v>
      </c>
      <c r="S42" s="427"/>
      <c r="T42" s="428"/>
      <c r="U42" s="429" t="e">
        <f>IF('行政コスト計算書及び純資産変動計算書(PL＆NW)円単位'!T42:T42=0, "-",ROUND('行政コスト計算書及び純資産変動計算書(PL＆NW)円単位'!T42:T42 /設定!$J$4, 0))</f>
        <v>#DIV/0!</v>
      </c>
      <c r="V42" s="430"/>
      <c r="W42" s="429" t="str">
        <f>IF('行政コスト計算書及び純資産変動計算書(PL＆NW)円単位'!V42:V42=0, "-",ROUND('行政コスト計算書及び純資産変動計算書(PL＆NW)円単位'!V42:V42 /設定!$J$4, 0))</f>
        <v>-</v>
      </c>
      <c r="X42" s="431"/>
    </row>
    <row r="43" spans="2:24" s="11" customFormat="1" ht="15.15" customHeight="1">
      <c r="B43" s="12"/>
      <c r="C43" s="13" t="s">
        <v>99</v>
      </c>
      <c r="D43" s="13"/>
      <c r="E43" s="13"/>
      <c r="F43" s="26"/>
      <c r="G43" s="26"/>
      <c r="H43" s="26"/>
      <c r="I43" s="26"/>
      <c r="J43" s="26"/>
      <c r="K43" s="26"/>
      <c r="L43" s="25"/>
      <c r="M43" s="26"/>
      <c r="N43" s="26"/>
      <c r="O43" s="26"/>
      <c r="P43" s="412" t="e">
        <f>IF('行政コスト計算書及び純資産変動計算書(PL＆NW)円単位'!P43:Q43=0, "-",ROUND('行政コスト計算書及び純資産変動計算書(PL＆NW)円単位'!P43:Q43 /設定!$J$4, 0))</f>
        <v>#DIV/0!</v>
      </c>
      <c r="Q43" s="413"/>
      <c r="R43" s="247" t="str">
        <f>IFERROR(P43/$P$43, "-")</f>
        <v>-</v>
      </c>
      <c r="S43" s="432"/>
      <c r="T43" s="432"/>
      <c r="U43" s="412" t="e">
        <f>IF('行政コスト計算書及び純資産変動計算書(PL＆NW)円単位'!T43:T43=0, "-",ROUND('行政コスト計算書及び純資産変動計算書(PL＆NW)円単位'!T43:T43 /設定!$J$4, 0))</f>
        <v>#DIV/0!</v>
      </c>
      <c r="V43" s="419"/>
      <c r="W43" s="433"/>
      <c r="X43" s="434"/>
    </row>
    <row r="44" spans="2:24" s="11" customFormat="1" ht="15.15" customHeight="1">
      <c r="B44" s="12"/>
      <c r="C44" s="13"/>
      <c r="D44" s="13" t="s">
        <v>100</v>
      </c>
      <c r="E44" s="13"/>
      <c r="F44" s="51"/>
      <c r="G44" s="51"/>
      <c r="H44" s="51"/>
      <c r="I44" s="51"/>
      <c r="J44" s="51"/>
      <c r="K44" s="13"/>
      <c r="L44" s="25"/>
      <c r="M44" s="26"/>
      <c r="N44" s="26"/>
      <c r="O44" s="26"/>
      <c r="P44" s="412" t="e">
        <f>IF('行政コスト計算書及び純資産変動計算書(PL＆NW)円単位'!P44:Q44=0, "-",ROUND('行政コスト計算書及び純資産変動計算書(PL＆NW)円単位'!P44:Q44 /設定!$J$4, 0))</f>
        <v>#DIV/0!</v>
      </c>
      <c r="Q44" s="413"/>
      <c r="R44" s="247" t="str">
        <f>IFERROR(P44/$P$43, "-")</f>
        <v>-</v>
      </c>
      <c r="S44" s="418"/>
      <c r="T44" s="418"/>
      <c r="U44" s="412" t="e">
        <f>IF('行政コスト計算書及び純資産変動計算書(PL＆NW)円単位'!T44:T44=0, "-",ROUND('行政コスト計算書及び純資産変動計算書(PL＆NW)円単位'!T44:T44 /設定!$J$4, 0))</f>
        <v>#DIV/0!</v>
      </c>
      <c r="V44" s="419"/>
      <c r="W44" s="420"/>
      <c r="X44" s="421"/>
    </row>
    <row r="45" spans="2:24" s="11" customFormat="1" ht="15.15" customHeight="1">
      <c r="B45" s="52"/>
      <c r="C45" s="13"/>
      <c r="D45" s="13" t="s">
        <v>219</v>
      </c>
      <c r="E45" s="53"/>
      <c r="F45" s="53"/>
      <c r="G45" s="53"/>
      <c r="H45" s="53"/>
      <c r="I45" s="53"/>
      <c r="J45" s="53"/>
      <c r="K45" s="13"/>
      <c r="L45" s="25"/>
      <c r="M45" s="26"/>
      <c r="N45" s="26"/>
      <c r="O45" s="26"/>
      <c r="P45" s="412" t="e">
        <f>IF('行政コスト計算書及び純資産変動計算書(PL＆NW)円単位'!P45:Q45=0, "-",ROUND('行政コスト計算書及び純資産変動計算書(PL＆NW)円単位'!P45:Q45 /設定!$J$4, 0))</f>
        <v>#DIV/0!</v>
      </c>
      <c r="Q45" s="413"/>
      <c r="R45" s="247" t="str">
        <f>IFERROR(P45/$P$43, "-")</f>
        <v>-</v>
      </c>
      <c r="S45" s="422"/>
      <c r="T45" s="422"/>
      <c r="U45" s="423" t="e">
        <f>IF('行政コスト計算書及び純資産変動計算書(PL＆NW)円単位'!T45:T45=0, "-",ROUND('行政コスト計算書及び純資産変動計算書(PL＆NW)円単位'!T45:T45 /設定!$J$4, 0))</f>
        <v>#DIV/0!</v>
      </c>
      <c r="V45" s="424"/>
      <c r="W45" s="425"/>
      <c r="X45" s="426"/>
    </row>
    <row r="46" spans="2:24" s="11" customFormat="1" ht="15.15" customHeight="1">
      <c r="B46" s="45"/>
      <c r="C46" s="46" t="s">
        <v>102</v>
      </c>
      <c r="D46" s="54"/>
      <c r="E46" s="55"/>
      <c r="F46" s="55"/>
      <c r="G46" s="55"/>
      <c r="H46" s="56"/>
      <c r="I46" s="56"/>
      <c r="J46" s="56"/>
      <c r="K46" s="46"/>
      <c r="L46" s="46"/>
      <c r="M46" s="46"/>
      <c r="N46" s="46"/>
      <c r="O46" s="46"/>
      <c r="P46" s="416" t="e">
        <f>IF('行政コスト計算書及び純資産変動計算書(PL＆NW)円単位'!P46:Q46=0, "-",ROUND('行政コスト計算書及び純資産変動計算書(PL＆NW)円単位'!P46:Q46 /設定!$J$4, 0))</f>
        <v>#DIV/0!</v>
      </c>
      <c r="Q46" s="417"/>
      <c r="R46" s="248" t="s">
        <v>197</v>
      </c>
      <c r="S46" s="435"/>
      <c r="T46" s="435"/>
      <c r="U46" s="423" t="e">
        <f>IF('行政コスト計算書及び純資産変動計算書(PL＆NW)円単位'!T46:T46=0, "-",ROUND('行政コスト計算書及び純資産変動計算書(PL＆NW)円単位'!T46:T46 /設定!$J$4, 0))</f>
        <v>#DIV/0!</v>
      </c>
      <c r="V46" s="424"/>
      <c r="W46" s="423" t="str">
        <f>IF('行政コスト計算書及び純資産変動計算書(PL＆NW)円単位'!V46:V46=0, "-",ROUND('行政コスト計算書及び純資産変動計算書(PL＆NW)円単位'!V46:V46 /設定!$J$4, 0))</f>
        <v>-</v>
      </c>
      <c r="X46" s="436"/>
    </row>
    <row r="47" spans="2:24" s="11" customFormat="1" ht="15.15" customHeight="1">
      <c r="B47" s="12"/>
      <c r="C47" s="13" t="s">
        <v>103</v>
      </c>
      <c r="D47" s="13"/>
      <c r="E47" s="53"/>
      <c r="F47" s="53"/>
      <c r="G47" s="53"/>
      <c r="H47" s="51"/>
      <c r="I47" s="51"/>
      <c r="J47" s="51"/>
      <c r="K47" s="13"/>
      <c r="L47" s="13"/>
      <c r="M47" s="13"/>
      <c r="N47" s="13"/>
      <c r="O47" s="13"/>
      <c r="P47" s="453"/>
      <c r="Q47" s="458"/>
      <c r="R47" s="247" t="s">
        <v>197</v>
      </c>
      <c r="S47" s="412" t="e">
        <f>IF('行政コスト計算書及び純資産変動計算書(PL＆NW)円単位'!R47:R47=0, "-",ROUND('行政コスト計算書及び純資産変動計算書(PL＆NW)円単位'!R47:R47 /設定!$J$4, 0))</f>
        <v>#DIV/0!</v>
      </c>
      <c r="T47" s="419"/>
      <c r="U47" s="437" t="e">
        <f>IF('行政コスト計算書及び純資産変動計算書(PL＆NW)円単位'!T47:T47=0, "-",ROUND('行政コスト計算書及び純資産変動計算書(PL＆NW)円単位'!T47:T47 /設定!$J$4, 0))</f>
        <v>#DIV/0!</v>
      </c>
      <c r="V47" s="438"/>
      <c r="W47" s="433"/>
      <c r="X47" s="434"/>
    </row>
    <row r="48" spans="2:24" s="11" customFormat="1" ht="15.15" customHeight="1">
      <c r="B48" s="12"/>
      <c r="C48" s="13"/>
      <c r="D48" s="53" t="s">
        <v>104</v>
      </c>
      <c r="E48" s="53"/>
      <c r="F48" s="53"/>
      <c r="G48" s="51"/>
      <c r="H48" s="51"/>
      <c r="I48" s="51"/>
      <c r="J48" s="51"/>
      <c r="K48" s="13"/>
      <c r="L48" s="13"/>
      <c r="M48" s="13"/>
      <c r="N48" s="13"/>
      <c r="O48" s="13"/>
      <c r="P48" s="453"/>
      <c r="Q48" s="458"/>
      <c r="R48" s="247" t="s">
        <v>197</v>
      </c>
      <c r="S48" s="412" t="e">
        <f>IF('行政コスト計算書及び純資産変動計算書(PL＆NW)円単位'!R48:R48=0, "-",ROUND('行政コスト計算書及び純資産変動計算書(PL＆NW)円単位'!R48:R48 /設定!$J$4, 0))</f>
        <v>#DIV/0!</v>
      </c>
      <c r="T48" s="419"/>
      <c r="U48" s="412" t="e">
        <f>IF('行政コスト計算書及び純資産変動計算書(PL＆NW)円単位'!T48:T48=0, "-",ROUND('行政コスト計算書及び純資産変動計算書(PL＆NW)円単位'!T48:T48 /設定!$J$4, 0))</f>
        <v>#DIV/0!</v>
      </c>
      <c r="V48" s="419"/>
      <c r="W48" s="420"/>
      <c r="X48" s="421"/>
    </row>
    <row r="49" spans="2:24" s="11" customFormat="1" ht="15.15" customHeight="1">
      <c r="B49" s="12"/>
      <c r="C49" s="13"/>
      <c r="D49" s="53" t="s">
        <v>105</v>
      </c>
      <c r="E49" s="53"/>
      <c r="F49" s="53"/>
      <c r="G49" s="53"/>
      <c r="H49" s="51"/>
      <c r="I49" s="51"/>
      <c r="J49" s="51"/>
      <c r="K49" s="13"/>
      <c r="L49" s="13"/>
      <c r="M49" s="13"/>
      <c r="N49" s="13"/>
      <c r="O49" s="13"/>
      <c r="P49" s="453"/>
      <c r="Q49" s="458"/>
      <c r="R49" s="247" t="s">
        <v>197</v>
      </c>
      <c r="S49" s="412" t="e">
        <f>IF('行政コスト計算書及び純資産変動計算書(PL＆NW)円単位'!R49:R49=0, "-",ROUND('行政コスト計算書及び純資産変動計算書(PL＆NW)円単位'!R49:R49 /設定!$J$4, 0))</f>
        <v>#DIV/0!</v>
      </c>
      <c r="T49" s="419"/>
      <c r="U49" s="412" t="e">
        <f>IF('行政コスト計算書及び純資産変動計算書(PL＆NW)円単位'!T49:T49=0, "-",ROUND('行政コスト計算書及び純資産変動計算書(PL＆NW)円単位'!T49:T49 /設定!$J$4, 0))</f>
        <v>#DIV/0!</v>
      </c>
      <c r="V49" s="419"/>
      <c r="W49" s="420"/>
      <c r="X49" s="421"/>
    </row>
    <row r="50" spans="2:24" s="11" customFormat="1" ht="15.15" customHeight="1">
      <c r="B50" s="12"/>
      <c r="C50" s="13"/>
      <c r="D50" s="53" t="s">
        <v>106</v>
      </c>
      <c r="E50" s="53"/>
      <c r="F50" s="53"/>
      <c r="G50" s="53"/>
      <c r="H50" s="51"/>
      <c r="I50" s="51"/>
      <c r="J50" s="51"/>
      <c r="K50" s="13"/>
      <c r="L50" s="13"/>
      <c r="M50" s="13"/>
      <c r="N50" s="13"/>
      <c r="O50" s="13"/>
      <c r="P50" s="453"/>
      <c r="Q50" s="458"/>
      <c r="R50" s="247" t="s">
        <v>197</v>
      </c>
      <c r="S50" s="412" t="e">
        <f>IF('行政コスト計算書及び純資産変動計算書(PL＆NW)円単位'!R50:R50=0, "-",ROUND('行政コスト計算書及び純資産変動計算書(PL＆NW)円単位'!R50:R50 /設定!$J$4, 0))</f>
        <v>#DIV/0!</v>
      </c>
      <c r="T50" s="419"/>
      <c r="U50" s="412" t="e">
        <f>IF('行政コスト計算書及び純資産変動計算書(PL＆NW)円単位'!T50:T50=0, "-",ROUND('行政コスト計算書及び純資産変動計算書(PL＆NW)円単位'!T50:T50 /設定!$J$4, 0))</f>
        <v>#DIV/0!</v>
      </c>
      <c r="V50" s="419"/>
      <c r="W50" s="420"/>
      <c r="X50" s="421"/>
    </row>
    <row r="51" spans="2:24" s="11" customFormat="1" ht="15.15" customHeight="1">
      <c r="B51" s="12"/>
      <c r="C51" s="13"/>
      <c r="D51" s="53" t="s">
        <v>107</v>
      </c>
      <c r="E51" s="53"/>
      <c r="F51" s="53"/>
      <c r="G51" s="53"/>
      <c r="H51" s="51"/>
      <c r="I51" s="15"/>
      <c r="J51" s="51"/>
      <c r="K51" s="13"/>
      <c r="L51" s="13"/>
      <c r="M51" s="13"/>
      <c r="N51" s="13"/>
      <c r="O51" s="13"/>
      <c r="P51" s="453"/>
      <c r="Q51" s="458"/>
      <c r="R51" s="247" t="s">
        <v>197</v>
      </c>
      <c r="S51" s="412" t="e">
        <f>IF('行政コスト計算書及び純資産変動計算書(PL＆NW)円単位'!R51:R51=0, "-",ROUND('行政コスト計算書及び純資産変動計算書(PL＆NW)円単位'!R51:R51 /設定!$J$4, 0))</f>
        <v>#DIV/0!</v>
      </c>
      <c r="T51" s="419"/>
      <c r="U51" s="412" t="e">
        <f>IF('行政コスト計算書及び純資産変動計算書(PL＆NW)円単位'!T51:T51=0, "-",ROUND('行政コスト計算書及び純資産変動計算書(PL＆NW)円単位'!T51:T51 /設定!$J$4, 0))</f>
        <v>#DIV/0!</v>
      </c>
      <c r="V51" s="419"/>
      <c r="W51" s="420"/>
      <c r="X51" s="421"/>
    </row>
    <row r="52" spans="2:24" s="11" customFormat="1" ht="15.15" customHeight="1">
      <c r="B52" s="12"/>
      <c r="C52" s="13" t="s">
        <v>108</v>
      </c>
      <c r="D52" s="13"/>
      <c r="E52" s="53"/>
      <c r="F52" s="57"/>
      <c r="G52" s="57"/>
      <c r="H52" s="57"/>
      <c r="I52" s="57"/>
      <c r="J52" s="57"/>
      <c r="K52" s="26"/>
      <c r="L52" s="13"/>
      <c r="M52" s="13"/>
      <c r="N52" s="13"/>
      <c r="O52" s="13"/>
      <c r="P52" s="412" t="str">
        <f>IF('行政コスト計算書及び純資産変動計算書(PL＆NW)円単位'!P52:Q52=0, "-",ROUND('行政コスト計算書及び純資産変動計算書(PL＆NW)円単位'!P52:Q52 /設定!$J$4, 0))</f>
        <v>-</v>
      </c>
      <c r="Q52" s="413"/>
      <c r="R52" s="247" t="s">
        <v>197</v>
      </c>
      <c r="S52" s="412" t="str">
        <f>IF('行政コスト計算書及び純資産変動計算書(PL＆NW)円単位'!R52:R52=0, "-",ROUND('行政コスト計算書及び純資産変動計算書(PL＆NW)円単位'!R52:R52 /設定!$J$4, 0))</f>
        <v>-</v>
      </c>
      <c r="T52" s="419"/>
      <c r="U52" s="420"/>
      <c r="V52" s="418"/>
      <c r="W52" s="420"/>
      <c r="X52" s="421"/>
    </row>
    <row r="53" spans="2:24" s="11" customFormat="1" ht="15.15" customHeight="1">
      <c r="B53" s="12"/>
      <c r="C53" s="13" t="s">
        <v>109</v>
      </c>
      <c r="D53" s="13"/>
      <c r="E53" s="53"/>
      <c r="F53" s="58"/>
      <c r="G53" s="57"/>
      <c r="H53" s="57"/>
      <c r="I53" s="57"/>
      <c r="J53" s="57"/>
      <c r="K53" s="26"/>
      <c r="L53" s="50"/>
      <c r="M53" s="50"/>
      <c r="N53" s="50"/>
      <c r="O53" s="50"/>
      <c r="P53" s="412" t="e">
        <f>IF('行政コスト計算書及び純資産変動計算書(PL＆NW)円単位'!P53:Q53=0, "-",ROUND('行政コスト計算書及び純資産変動計算書(PL＆NW)円単位'!P53:Q53 /設定!$J$4, 0))</f>
        <v>#DIV/0!</v>
      </c>
      <c r="Q53" s="413"/>
      <c r="R53" s="247" t="s">
        <v>197</v>
      </c>
      <c r="S53" s="412" t="e">
        <f>IF('行政コスト計算書及び純資産変動計算書(PL＆NW)円単位'!R53:R53=0, "-",ROUND('行政コスト計算書及び純資産変動計算書(PL＆NW)円単位'!R53:R53 /設定!$J$4, 0))</f>
        <v>#DIV/0!</v>
      </c>
      <c r="T53" s="419"/>
      <c r="U53" s="420"/>
      <c r="V53" s="418"/>
      <c r="W53" s="420"/>
      <c r="X53" s="421"/>
    </row>
    <row r="54" spans="2:24" s="11" customFormat="1" ht="15.15" customHeight="1">
      <c r="B54" s="12"/>
      <c r="C54" s="13" t="s">
        <v>183</v>
      </c>
      <c r="D54" s="13"/>
      <c r="E54" s="53"/>
      <c r="F54" s="58"/>
      <c r="G54" s="57"/>
      <c r="H54" s="57"/>
      <c r="I54" s="57"/>
      <c r="J54" s="57"/>
      <c r="K54" s="26"/>
      <c r="L54" s="50"/>
      <c r="M54" s="50"/>
      <c r="N54" s="50"/>
      <c r="O54" s="50"/>
      <c r="P54" s="412" t="str">
        <f>IF('行政コスト計算書及び純資産変動計算書(PL＆NW)円単位'!P54:Q54=0, "-",ROUND('行政コスト計算書及び純資産変動計算書(PL＆NW)円単位'!P54:Q54 /設定!$J$4, 0))</f>
        <v>-</v>
      </c>
      <c r="Q54" s="413"/>
      <c r="R54" s="247" t="s">
        <v>197</v>
      </c>
      <c r="S54" s="439"/>
      <c r="T54" s="440"/>
      <c r="U54" s="420"/>
      <c r="V54" s="440"/>
      <c r="W54" s="412" t="str">
        <f>IF('行政コスト計算書及び純資産変動計算書(PL＆NW)円単位'!V54:V54=0, "-",ROUND('行政コスト計算書及び純資産変動計算書(PL＆NW)円単位'!V54:V54 /設定!$J$4, 0))</f>
        <v>-</v>
      </c>
      <c r="X54" s="413"/>
    </row>
    <row r="55" spans="2:24" s="11" customFormat="1" ht="15.15" customHeight="1">
      <c r="B55" s="12"/>
      <c r="C55" s="13" t="s">
        <v>184</v>
      </c>
      <c r="D55" s="13"/>
      <c r="E55" s="53"/>
      <c r="F55" s="58"/>
      <c r="G55" s="57"/>
      <c r="H55" s="57"/>
      <c r="I55" s="57"/>
      <c r="J55" s="57"/>
      <c r="K55" s="26"/>
      <c r="L55" s="50"/>
      <c r="M55" s="50"/>
      <c r="N55" s="50"/>
      <c r="O55" s="50"/>
      <c r="P55" s="412" t="str">
        <f>IF('行政コスト計算書及び純資産変動計算書(PL＆NW)円単位'!P55:Q55=0, "-",ROUND('行政コスト計算書及び純資産変動計算書(PL＆NW)円単位'!P55:Q55 /設定!$J$4, 0))</f>
        <v>-</v>
      </c>
      <c r="Q55" s="413"/>
      <c r="R55" s="247" t="s">
        <v>197</v>
      </c>
      <c r="S55" s="439"/>
      <c r="T55" s="440"/>
      <c r="U55" s="420"/>
      <c r="V55" s="440"/>
      <c r="W55" s="412" t="str">
        <f>IF('行政コスト計算書及び純資産変動計算書(PL＆NW)円単位'!V55:V55=0, "-",ROUND('行政コスト計算書及び純資産変動計算書(PL＆NW)円単位'!V55:V55 /設定!$J$4, 0))</f>
        <v>-</v>
      </c>
      <c r="X55" s="413"/>
    </row>
    <row r="56" spans="2:24" s="11" customFormat="1" ht="15.15" customHeight="1">
      <c r="B56" s="12"/>
      <c r="C56" s="13" t="s">
        <v>220</v>
      </c>
      <c r="D56" s="13"/>
      <c r="E56" s="53"/>
      <c r="F56" s="58"/>
      <c r="G56" s="58"/>
      <c r="H56" s="57"/>
      <c r="I56" s="57"/>
      <c r="J56" s="57"/>
      <c r="K56" s="26"/>
      <c r="L56" s="13"/>
      <c r="M56" s="13"/>
      <c r="N56" s="13"/>
      <c r="O56" s="13"/>
      <c r="P56" s="412" t="e">
        <f>IF('行政コスト計算書及び純資産変動計算書(PL＆NW)円単位'!P56:Q56=0, "-",ROUND('行政コスト計算書及び純資産変動計算書(PL＆NW)円単位'!P56:Q56 /設定!$J$4, 0))</f>
        <v>#DIV/0!</v>
      </c>
      <c r="Q56" s="413"/>
      <c r="R56" s="247" t="s">
        <v>197</v>
      </c>
      <c r="S56" s="412" t="e">
        <f>IF('行政コスト計算書及び純資産変動計算書(PL＆NW)円単位'!R56:R56=0, "-",ROUND('行政コスト計算書及び純資産変動計算書(PL＆NW)円単位'!R56:R56 /設定!$J$4, 0))</f>
        <v>#DIV/0!</v>
      </c>
      <c r="T56" s="419"/>
      <c r="U56" s="412" t="e">
        <f>IF('行政コスト計算書及び純資産変動計算書(PL＆NW)円単位'!T56:T56=0, "-",ROUND('行政コスト計算書及び純資産変動計算書(PL＆NW)円単位'!T56:T56 /設定!$J$4, 0))</f>
        <v>#DIV/0!</v>
      </c>
      <c r="V56" s="419"/>
      <c r="W56" s="420" t="str">
        <f>IF('行政コスト計算書及び純資産変動計算書(PL＆NW)円単位'!V56:V56=0, " ",ROUND('行政コスト計算書及び純資産変動計算書(PL＆NW)円単位'!V56:V56 /設定!$J$4, 0))</f>
        <v xml:space="preserve"> </v>
      </c>
      <c r="X56" s="421"/>
    </row>
    <row r="57" spans="2:24" s="11" customFormat="1" ht="15.15" customHeight="1">
      <c r="B57" s="52"/>
      <c r="C57" s="43" t="s">
        <v>15</v>
      </c>
      <c r="D57" s="43"/>
      <c r="E57" s="59"/>
      <c r="F57" s="60"/>
      <c r="G57" s="60"/>
      <c r="H57" s="61"/>
      <c r="I57" s="61"/>
      <c r="J57" s="61"/>
      <c r="K57" s="62"/>
      <c r="L57" s="43"/>
      <c r="M57" s="43"/>
      <c r="N57" s="43"/>
      <c r="O57" s="43"/>
      <c r="P57" s="423" t="e">
        <f>IF('行政コスト計算書及び純資産変動計算書(PL＆NW)円単位'!P57:Q57=0, "-",ROUND('行政コスト計算書及び純資産変動計算書(PL＆NW)円単位'!P57:Q57 /設定!$J$4, 0))</f>
        <v>#DIV/0!</v>
      </c>
      <c r="Q57" s="436"/>
      <c r="R57" s="247" t="s">
        <v>197</v>
      </c>
      <c r="S57" s="412" t="e">
        <f>IF('行政コスト計算書及び純資産変動計算書(PL＆NW)円単位'!R57:R57=0, "-",ROUND('行政コスト計算書及び純資産変動計算書(PL＆NW)円単位'!R57:R57 /設定!$J$4, 0))</f>
        <v>#DIV/0!</v>
      </c>
      <c r="T57" s="419"/>
      <c r="U57" s="412" t="e">
        <f>IF('行政コスト計算書及び純資産変動計算書(PL＆NW)円単位'!T57:T57=0, "-",ROUND('行政コスト計算書及び純資産変動計算書(PL＆NW)円単位'!T57:T57 /設定!$J$4, 0))</f>
        <v>#DIV/0!</v>
      </c>
      <c r="V57" s="419"/>
      <c r="W57" s="425"/>
      <c r="X57" s="426"/>
    </row>
    <row r="58" spans="2:24" s="11" customFormat="1" ht="15.15" customHeight="1">
      <c r="B58" s="63" t="s">
        <v>110</v>
      </c>
      <c r="C58" s="64"/>
      <c r="D58" s="65"/>
      <c r="E58" s="66"/>
      <c r="F58" s="67"/>
      <c r="G58" s="68"/>
      <c r="H58" s="68"/>
      <c r="I58" s="69"/>
      <c r="J58" s="68"/>
      <c r="K58" s="70"/>
      <c r="L58" s="64"/>
      <c r="M58" s="64"/>
      <c r="N58" s="64"/>
      <c r="O58" s="64"/>
      <c r="P58" s="416" t="e">
        <f>IF('行政コスト計算書及び純資産変動計算書(PL＆NW)円単位'!P58:Q58=0, "-",ROUND('行政コスト計算書及び純資産変動計算書(PL＆NW)円単位'!P58:Q58 /設定!$J$4, 0))</f>
        <v>#DIV/0!</v>
      </c>
      <c r="Q58" s="417"/>
      <c r="R58" s="248" t="s">
        <v>197</v>
      </c>
      <c r="S58" s="445" t="e">
        <f>IF('行政コスト計算書及び純資産変動計算書(PL＆NW)円単位'!R58:R58=0, "-",ROUND('行政コスト計算書及び純資産変動計算書(PL＆NW)円単位'!R58:R58 /設定!$J$4, 0))</f>
        <v>#DIV/0!</v>
      </c>
      <c r="T58" s="446"/>
      <c r="U58" s="416" t="e">
        <f>IF('行政コスト計算書及び純資産変動計算書(PL＆NW)円単位'!T58:T58=0, "-",ROUND('行政コスト計算書及び純資産変動計算書(PL＆NW)円単位'!T58:T58 /設定!$J$4, 0))</f>
        <v>#DIV/0!</v>
      </c>
      <c r="V58" s="446"/>
      <c r="W58" s="416" t="str">
        <f>IF('行政コスト計算書及び純資産変動計算書(PL＆NW)円単位'!V58:V58=0, "-",ROUND('行政コスト計算書及び純資産変動計算書(PL＆NW)円単位'!V58:V58 /設定!$J$4, 0))</f>
        <v>-</v>
      </c>
      <c r="X58" s="417"/>
    </row>
    <row r="59" spans="2:24" s="11" customFormat="1" ht="15.15" customHeight="1" thickBot="1">
      <c r="B59" s="63" t="s">
        <v>111</v>
      </c>
      <c r="C59" s="64"/>
      <c r="D59" s="65"/>
      <c r="E59" s="66"/>
      <c r="F59" s="67"/>
      <c r="G59" s="68"/>
      <c r="H59" s="68"/>
      <c r="I59" s="69"/>
      <c r="J59" s="68"/>
      <c r="K59" s="70"/>
      <c r="L59" s="64"/>
      <c r="M59" s="64"/>
      <c r="N59" s="64"/>
      <c r="O59" s="64"/>
      <c r="P59" s="412" t="e">
        <f>IF('行政コスト計算書及び純資産変動計算書(PL＆NW)円単位'!P59:Q59=0, "-",ROUND('行政コスト計算書及び純資産変動計算書(PL＆NW)円単位'!P59:Q59 /設定!$J$4, 0))</f>
        <v>#DIV/0!</v>
      </c>
      <c r="Q59" s="413"/>
      <c r="R59" s="247" t="s">
        <v>197</v>
      </c>
      <c r="S59" s="447" t="e">
        <f>IF('行政コスト計算書及び純資産変動計算書(PL＆NW)円単位'!R59:R59=0, "-",ROUND('行政コスト計算書及び純資産変動計算書(PL＆NW)円単位'!R59:R59 /設定!$J$4, 0))</f>
        <v>#DIV/0!</v>
      </c>
      <c r="T59" s="448"/>
      <c r="U59" s="449" t="e">
        <f>IF('行政コスト計算書及び純資産変動計算書(PL＆NW)円単位'!T59:T59=0, "-",ROUND('行政コスト計算書及び純資産変動計算書(PL＆NW)円単位'!T59:T59 /設定!$J$4, 0))</f>
        <v>#DIV/0!</v>
      </c>
      <c r="V59" s="448"/>
      <c r="W59" s="449" t="str">
        <f>IF('行政コスト計算書及び純資産変動計算書(PL＆NW)円単位'!V59:V59=0, "-",ROUND('行政コスト計算書及び純資産変動計算書(PL＆NW)円単位'!V59:V59 /設定!$J$4, 0))</f>
        <v>-</v>
      </c>
      <c r="X59" s="450"/>
    </row>
    <row r="60" spans="2:24" s="11" customFormat="1" ht="15.15" customHeight="1" thickBot="1">
      <c r="B60" s="71" t="s">
        <v>221</v>
      </c>
      <c r="C60" s="72"/>
      <c r="D60" s="73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441" t="e">
        <f>IF('行政コスト計算書及び純資産変動計算書(PL＆NW)円単位'!P60:Q60=0, "-",ROUND('行政コスト計算書及び純資産変動計算書(PL＆NW)円単位'!P60:Q60 /設定!$J$4, 0))</f>
        <v>#DIV/0!</v>
      </c>
      <c r="Q60" s="442"/>
      <c r="R60" s="250" t="s">
        <v>197</v>
      </c>
      <c r="S60" s="443" t="e">
        <f>IF('行政コスト計算書及び純資産変動計算書(PL＆NW)円単位'!R60:R60=0, "-",ROUND('行政コスト計算書及び純資産変動計算書(PL＆NW)円単位'!R60:R60 /設定!$J$4, 0))</f>
        <v>#DIV/0!</v>
      </c>
      <c r="T60" s="444"/>
      <c r="U60" s="441" t="e">
        <f>IF('行政コスト計算書及び純資産変動計算書(PL＆NW)円単位'!T60:T60=0, "-",ROUND('行政コスト計算書及び純資産変動計算書(PL＆NW)円単位'!T60:T60 /設定!$J$4, 0))</f>
        <v>#DIV/0!</v>
      </c>
      <c r="V60" s="444"/>
      <c r="W60" s="441" t="str">
        <f>IF('行政コスト計算書及び純資産変動計算書(PL＆NW)円単位'!V60:V60=0, "-",ROUND('行政コスト計算書及び純資産変動計算書(PL＆NW)円単位'!V60:V60 /設定!$J$4, 0))</f>
        <v>-</v>
      </c>
      <c r="X60" s="442"/>
    </row>
    <row r="61" spans="2:24" s="11" customFormat="1" ht="12">
      <c r="P61" s="74"/>
      <c r="Q61" s="74"/>
      <c r="R61"/>
      <c r="S61" s="74"/>
      <c r="T61" s="74"/>
      <c r="U61" s="74"/>
      <c r="V61" s="74"/>
      <c r="W61" s="74"/>
      <c r="X61" s="74"/>
    </row>
    <row r="62" spans="2:24" s="11" customFormat="1" ht="12">
      <c r="R62"/>
    </row>
  </sheetData>
  <mergeCells count="120">
    <mergeCell ref="U2:X2"/>
    <mergeCell ref="B3:X3"/>
    <mergeCell ref="B4:X4"/>
    <mergeCell ref="B5:X5"/>
    <mergeCell ref="B7:O7"/>
    <mergeCell ref="P7:Q7"/>
    <mergeCell ref="P14:Q14"/>
    <mergeCell ref="P15:Q15"/>
    <mergeCell ref="P16:Q16"/>
    <mergeCell ref="P17:Q17"/>
    <mergeCell ref="P18:Q18"/>
    <mergeCell ref="P19:Q19"/>
    <mergeCell ref="P8:Q8"/>
    <mergeCell ref="P9:Q9"/>
    <mergeCell ref="P10:Q10"/>
    <mergeCell ref="P11:Q11"/>
    <mergeCell ref="P12:Q12"/>
    <mergeCell ref="P13:Q13"/>
    <mergeCell ref="P26:Q26"/>
    <mergeCell ref="P27:Q27"/>
    <mergeCell ref="P28:Q28"/>
    <mergeCell ref="P29:Q29"/>
    <mergeCell ref="P30:Q30"/>
    <mergeCell ref="P31:Q31"/>
    <mergeCell ref="P20:Q20"/>
    <mergeCell ref="P21:Q21"/>
    <mergeCell ref="P22:Q22"/>
    <mergeCell ref="P23:Q23"/>
    <mergeCell ref="P24:Q24"/>
    <mergeCell ref="P25:Q25"/>
    <mergeCell ref="P38:Q38"/>
    <mergeCell ref="P39:Q39"/>
    <mergeCell ref="P40:Q40"/>
    <mergeCell ref="S40:X40"/>
    <mergeCell ref="P41:Q41"/>
    <mergeCell ref="S41:T41"/>
    <mergeCell ref="U41:V41"/>
    <mergeCell ref="W41:X41"/>
    <mergeCell ref="P32:Q32"/>
    <mergeCell ref="P33:Q33"/>
    <mergeCell ref="P34:Q34"/>
    <mergeCell ref="P35:Q35"/>
    <mergeCell ref="P36:Q36"/>
    <mergeCell ref="P37:Q37"/>
    <mergeCell ref="P44:Q44"/>
    <mergeCell ref="S44:T44"/>
    <mergeCell ref="U44:V44"/>
    <mergeCell ref="W44:X44"/>
    <mergeCell ref="P45:Q45"/>
    <mergeCell ref="S45:T45"/>
    <mergeCell ref="U45:V45"/>
    <mergeCell ref="W45:X45"/>
    <mergeCell ref="P42:Q42"/>
    <mergeCell ref="S42:T42"/>
    <mergeCell ref="U42:V42"/>
    <mergeCell ref="W42:X42"/>
    <mergeCell ref="P43:Q43"/>
    <mergeCell ref="S43:T43"/>
    <mergeCell ref="U43:V43"/>
    <mergeCell ref="W43:X43"/>
    <mergeCell ref="P48:Q48"/>
    <mergeCell ref="S48:T48"/>
    <mergeCell ref="U48:V48"/>
    <mergeCell ref="W48:X48"/>
    <mergeCell ref="P49:Q49"/>
    <mergeCell ref="S49:T49"/>
    <mergeCell ref="U49:V49"/>
    <mergeCell ref="W49:X49"/>
    <mergeCell ref="P46:Q46"/>
    <mergeCell ref="S46:T46"/>
    <mergeCell ref="U46:V46"/>
    <mergeCell ref="W46:X46"/>
    <mergeCell ref="P47:Q47"/>
    <mergeCell ref="S47:T47"/>
    <mergeCell ref="U47:V47"/>
    <mergeCell ref="W47:X47"/>
    <mergeCell ref="P52:Q52"/>
    <mergeCell ref="S52:T52"/>
    <mergeCell ref="U52:V52"/>
    <mergeCell ref="W52:X52"/>
    <mergeCell ref="P53:Q53"/>
    <mergeCell ref="S53:T53"/>
    <mergeCell ref="U53:V53"/>
    <mergeCell ref="W53:X53"/>
    <mergeCell ref="P50:Q50"/>
    <mergeCell ref="S50:T50"/>
    <mergeCell ref="U50:V50"/>
    <mergeCell ref="W50:X50"/>
    <mergeCell ref="P51:Q51"/>
    <mergeCell ref="S51:T51"/>
    <mergeCell ref="U51:V51"/>
    <mergeCell ref="W51:X51"/>
    <mergeCell ref="P56:Q56"/>
    <mergeCell ref="S56:T56"/>
    <mergeCell ref="U56:V56"/>
    <mergeCell ref="W56:X56"/>
    <mergeCell ref="P57:Q57"/>
    <mergeCell ref="S57:T57"/>
    <mergeCell ref="U57:V57"/>
    <mergeCell ref="W57:X57"/>
    <mergeCell ref="P54:Q54"/>
    <mergeCell ref="S54:T54"/>
    <mergeCell ref="U54:V54"/>
    <mergeCell ref="W54:X54"/>
    <mergeCell ref="P55:Q55"/>
    <mergeCell ref="S55:T55"/>
    <mergeCell ref="U55:V55"/>
    <mergeCell ref="W55:X55"/>
    <mergeCell ref="P60:Q60"/>
    <mergeCell ref="S60:T60"/>
    <mergeCell ref="U60:V60"/>
    <mergeCell ref="W60:X60"/>
    <mergeCell ref="P58:Q58"/>
    <mergeCell ref="S58:T58"/>
    <mergeCell ref="U58:V58"/>
    <mergeCell ref="W58:X58"/>
    <mergeCell ref="P59:Q59"/>
    <mergeCell ref="S59:T59"/>
    <mergeCell ref="U59:V59"/>
    <mergeCell ref="W59:X59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83" firstPageNumber="5" fitToHeight="0" orientation="portrait" useFirstPageNumber="1" r:id="rId1"/>
  <headerFooter alignWithMargins="0">
    <oddHeader>&amp;L&amp;A</oddHeader>
  </headerFooter>
  <colBreaks count="1" manualBreakCount="1">
    <brk id="2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FF00"/>
    <pageSetUpPr fitToPage="1"/>
  </sheetPr>
  <dimension ref="A1:N62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4.1" customHeight="1">
      <c r="L2" s="75"/>
      <c r="M2" s="76"/>
    </row>
    <row r="3" spans="1:13" ht="19.2">
      <c r="A3" s="77"/>
      <c r="B3" s="324" t="s">
        <v>181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3" ht="14.4" customHeight="1">
      <c r="A4" s="13"/>
      <c r="B4" s="380" t="str">
        <f>'資金収支計算書(CF)円単位'!B4:L4</f>
        <v>自　令和 5年 4月 1日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3" ht="14.4" customHeight="1">
      <c r="A5" s="13"/>
      <c r="B5" s="380" t="str">
        <f>'資金収支計算書(CF)円単位'!B5:L5</f>
        <v>至　令和 6年 3月31日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1:13" ht="14.1" customHeight="1" thickBot="1">
      <c r="A6" s="13"/>
      <c r="B6" s="78" t="str">
        <f>IF('貸借対照表(BS)円単位'!B5&lt;&gt;"",'貸借対照表(BS)円単位'!B5,"")</f>
        <v>連結</v>
      </c>
      <c r="C6" s="78"/>
      <c r="D6" s="78"/>
      <c r="E6" s="78"/>
      <c r="F6" s="78"/>
      <c r="G6" s="78"/>
      <c r="H6" s="78"/>
      <c r="I6" s="78"/>
      <c r="J6" s="78"/>
      <c r="K6" s="78"/>
      <c r="L6" s="79" t="s">
        <v>222</v>
      </c>
    </row>
    <row r="7" spans="1:13" ht="12" customHeight="1">
      <c r="A7" s="13"/>
      <c r="B7" s="381" t="s">
        <v>1</v>
      </c>
      <c r="C7" s="382"/>
      <c r="D7" s="382"/>
      <c r="E7" s="382"/>
      <c r="F7" s="382"/>
      <c r="G7" s="382"/>
      <c r="H7" s="382"/>
      <c r="I7" s="383"/>
      <c r="J7" s="383"/>
      <c r="K7" s="384"/>
      <c r="L7" s="388" t="s">
        <v>2</v>
      </c>
      <c r="M7" s="464" t="s">
        <v>195</v>
      </c>
    </row>
    <row r="8" spans="1:13" ht="12" customHeight="1" thickBot="1">
      <c r="A8" s="13"/>
      <c r="B8" s="385"/>
      <c r="C8" s="386"/>
      <c r="D8" s="386"/>
      <c r="E8" s="386"/>
      <c r="F8" s="386"/>
      <c r="G8" s="386"/>
      <c r="H8" s="386"/>
      <c r="I8" s="386"/>
      <c r="J8" s="386"/>
      <c r="K8" s="387"/>
      <c r="L8" s="389"/>
      <c r="M8" s="465"/>
    </row>
    <row r="9" spans="1:13" ht="14.1" customHeight="1">
      <c r="A9" s="80"/>
      <c r="B9" s="81" t="s">
        <v>114</v>
      </c>
      <c r="C9" s="82"/>
      <c r="D9" s="82"/>
      <c r="E9" s="83"/>
      <c r="F9" s="83"/>
      <c r="G9" s="39"/>
      <c r="H9" s="83"/>
      <c r="I9" s="39"/>
      <c r="J9" s="39"/>
      <c r="K9" s="84"/>
      <c r="L9" s="229"/>
      <c r="M9" s="251"/>
    </row>
    <row r="10" spans="1:13" ht="14.1" customHeight="1">
      <c r="A10" s="32"/>
      <c r="B10" s="17"/>
      <c r="C10" s="53" t="s">
        <v>115</v>
      </c>
      <c r="D10" s="53"/>
      <c r="E10" s="51"/>
      <c r="F10" s="51"/>
      <c r="G10" s="13"/>
      <c r="H10" s="51"/>
      <c r="I10" s="13"/>
      <c r="J10" s="13"/>
      <c r="K10" s="27"/>
      <c r="L10" s="16" t="e">
        <f>IF('資金収支計算書(CF)円単位'!L10:M10=0, "-",ROUND('資金収支計算書(CF)円単位'!L10:M10 /設定!$J$4, 0))</f>
        <v>#DIV/0!</v>
      </c>
      <c r="M10" s="251" t="str">
        <f t="shared" ref="M10:M20" si="0">IFERROR(L10/$L$10,"-")</f>
        <v>-</v>
      </c>
    </row>
    <row r="11" spans="1:13" ht="14.1" customHeight="1">
      <c r="A11" s="32"/>
      <c r="B11" s="17"/>
      <c r="C11" s="53"/>
      <c r="D11" s="53" t="s">
        <v>116</v>
      </c>
      <c r="E11" s="51"/>
      <c r="F11" s="51"/>
      <c r="G11" s="51"/>
      <c r="H11" s="51"/>
      <c r="I11" s="13"/>
      <c r="J11" s="13"/>
      <c r="K11" s="27"/>
      <c r="L11" s="16" t="e">
        <f>IF('資金収支計算書(CF)円単位'!L11:M11=0, "-",ROUND('資金収支計算書(CF)円単位'!L11:M11 /設定!$J$4, 0))</f>
        <v>#DIV/0!</v>
      </c>
      <c r="M11" s="251" t="str">
        <f t="shared" si="0"/>
        <v>-</v>
      </c>
    </row>
    <row r="12" spans="1:13" ht="14.1" customHeight="1">
      <c r="A12" s="32"/>
      <c r="B12" s="17"/>
      <c r="C12" s="53"/>
      <c r="D12" s="53"/>
      <c r="E12" s="87" t="s">
        <v>117</v>
      </c>
      <c r="F12" s="51"/>
      <c r="G12" s="51"/>
      <c r="H12" s="51"/>
      <c r="I12" s="13"/>
      <c r="J12" s="13"/>
      <c r="K12" s="27"/>
      <c r="L12" s="16" t="e">
        <f>IF('資金収支計算書(CF)円単位'!L12:M12=0, "-",ROUND('資金収支計算書(CF)円単位'!L12:M12 /設定!$J$4, 0))</f>
        <v>#DIV/0!</v>
      </c>
      <c r="M12" s="251" t="str">
        <f t="shared" si="0"/>
        <v>-</v>
      </c>
    </row>
    <row r="13" spans="1:13" ht="14.1" customHeight="1">
      <c r="A13" s="32"/>
      <c r="B13" s="17"/>
      <c r="C13" s="53"/>
      <c r="D13" s="53"/>
      <c r="E13" s="87" t="s">
        <v>118</v>
      </c>
      <c r="F13" s="51"/>
      <c r="G13" s="51"/>
      <c r="H13" s="51"/>
      <c r="I13" s="13"/>
      <c r="J13" s="13"/>
      <c r="K13" s="27"/>
      <c r="L13" s="16" t="e">
        <f>IF('資金収支計算書(CF)円単位'!L13:M13=0, "-",ROUND('資金収支計算書(CF)円単位'!L13:M13 /設定!$J$4, 0))</f>
        <v>#DIV/0!</v>
      </c>
      <c r="M13" s="251" t="str">
        <f t="shared" si="0"/>
        <v>-</v>
      </c>
    </row>
    <row r="14" spans="1:13" ht="14.1" customHeight="1">
      <c r="A14" s="32"/>
      <c r="B14" s="12"/>
      <c r="C14" s="13"/>
      <c r="D14" s="13"/>
      <c r="E14" s="20" t="s">
        <v>119</v>
      </c>
      <c r="F14" s="13"/>
      <c r="G14" s="13"/>
      <c r="H14" s="13"/>
      <c r="I14" s="13"/>
      <c r="J14" s="13"/>
      <c r="K14" s="27"/>
      <c r="L14" s="16" t="e">
        <f>IF('資金収支計算書(CF)円単位'!L14:M14=0, "-",ROUND('資金収支計算書(CF)円単位'!L14:M14 /設定!$J$4, 0))</f>
        <v>#DIV/0!</v>
      </c>
      <c r="M14" s="251" t="str">
        <f t="shared" si="0"/>
        <v>-</v>
      </c>
    </row>
    <row r="15" spans="1:13" ht="14.1" customHeight="1">
      <c r="A15" s="32"/>
      <c r="B15" s="88"/>
      <c r="C15" s="15"/>
      <c r="D15" s="13"/>
      <c r="E15" s="15" t="s">
        <v>120</v>
      </c>
      <c r="F15" s="15"/>
      <c r="G15" s="15"/>
      <c r="H15" s="15"/>
      <c r="I15" s="13"/>
      <c r="J15" s="13"/>
      <c r="K15" s="27"/>
      <c r="L15" s="16" t="e">
        <f>IF('資金収支計算書(CF)円単位'!L15:M15=0, "-",ROUND('資金収支計算書(CF)円単位'!L15:M15 /設定!$J$4, 0))</f>
        <v>#DIV/0!</v>
      </c>
      <c r="M15" s="251" t="str">
        <f t="shared" si="0"/>
        <v>-</v>
      </c>
    </row>
    <row r="16" spans="1:13" ht="14.1" customHeight="1">
      <c r="A16" s="32"/>
      <c r="B16" s="12"/>
      <c r="C16" s="15"/>
      <c r="D16" s="20" t="s">
        <v>121</v>
      </c>
      <c r="E16" s="15"/>
      <c r="F16" s="15"/>
      <c r="G16" s="15"/>
      <c r="H16" s="15"/>
      <c r="I16" s="13"/>
      <c r="J16" s="13"/>
      <c r="K16" s="27"/>
      <c r="L16" s="16" t="e">
        <f>IF('資金収支計算書(CF)円単位'!L16:M16=0, "-",ROUND('資金収支計算書(CF)円単位'!L16:M16 /設定!$J$4, 0))</f>
        <v>#DIV/0!</v>
      </c>
      <c r="M16" s="251" t="str">
        <f t="shared" si="0"/>
        <v>-</v>
      </c>
    </row>
    <row r="17" spans="1:14" ht="14.1" customHeight="1">
      <c r="A17" s="32"/>
      <c r="B17" s="12"/>
      <c r="C17" s="15"/>
      <c r="D17" s="15"/>
      <c r="E17" s="20" t="s">
        <v>122</v>
      </c>
      <c r="F17" s="15"/>
      <c r="G17" s="15"/>
      <c r="H17" s="15"/>
      <c r="I17" s="13"/>
      <c r="J17" s="13"/>
      <c r="K17" s="27"/>
      <c r="L17" s="16" t="e">
        <f>IF('資金収支計算書(CF)円単位'!L17:M17=0, "-",ROUND('資金収支計算書(CF)円単位'!L17:M17 /設定!$J$4, 0))</f>
        <v>#DIV/0!</v>
      </c>
      <c r="M17" s="251" t="str">
        <f t="shared" si="0"/>
        <v>-</v>
      </c>
    </row>
    <row r="18" spans="1:14" ht="14.1" customHeight="1">
      <c r="A18" s="32"/>
      <c r="B18" s="12"/>
      <c r="C18" s="15"/>
      <c r="D18" s="15"/>
      <c r="E18" s="20" t="s">
        <v>123</v>
      </c>
      <c r="F18" s="15"/>
      <c r="G18" s="15"/>
      <c r="H18" s="15"/>
      <c r="I18" s="13"/>
      <c r="J18" s="13"/>
      <c r="K18" s="27"/>
      <c r="L18" s="16" t="e">
        <f>IF('資金収支計算書(CF)円単位'!L18:M18=0, "-",ROUND('資金収支計算書(CF)円単位'!L18:M18 /設定!$J$4, 0))</f>
        <v>#DIV/0!</v>
      </c>
      <c r="M18" s="251" t="str">
        <f t="shared" si="0"/>
        <v>-</v>
      </c>
    </row>
    <row r="19" spans="1:14" ht="14.1" customHeight="1">
      <c r="A19" s="32"/>
      <c r="B19" s="12"/>
      <c r="C19" s="13"/>
      <c r="D19" s="15"/>
      <c r="E19" s="20" t="s">
        <v>124</v>
      </c>
      <c r="F19" s="15"/>
      <c r="G19" s="15"/>
      <c r="H19" s="15"/>
      <c r="I19" s="13"/>
      <c r="J19" s="13"/>
      <c r="K19" s="27"/>
      <c r="L19" s="16" t="str">
        <f>IF('資金収支計算書(CF)円単位'!L19:M19=0, "-",ROUND('資金収支計算書(CF)円単位'!L19:M19 /設定!$J$4, 0))</f>
        <v>-</v>
      </c>
      <c r="M19" s="251" t="str">
        <f t="shared" si="0"/>
        <v>-</v>
      </c>
      <c r="N19" s="107"/>
    </row>
    <row r="20" spans="1:14" ht="14.1" customHeight="1">
      <c r="A20" s="32"/>
      <c r="B20" s="12"/>
      <c r="C20" s="13"/>
      <c r="D20" s="14"/>
      <c r="E20" s="15" t="s">
        <v>120</v>
      </c>
      <c r="F20" s="13"/>
      <c r="G20" s="15"/>
      <c r="H20" s="15"/>
      <c r="I20" s="13"/>
      <c r="J20" s="13"/>
      <c r="K20" s="27"/>
      <c r="L20" s="16" t="e">
        <f>IF('資金収支計算書(CF)円単位'!L20:M20=0, "-",ROUND('資金収支計算書(CF)円単位'!L20:M20 /設定!$J$4, 0))</f>
        <v>#DIV/0!</v>
      </c>
      <c r="M20" s="251" t="str">
        <f t="shared" si="0"/>
        <v>-</v>
      </c>
    </row>
    <row r="21" spans="1:14" ht="14.1" customHeight="1">
      <c r="A21" s="32"/>
      <c r="B21" s="12"/>
      <c r="C21" s="13" t="s">
        <v>125</v>
      </c>
      <c r="D21" s="14"/>
      <c r="E21" s="15"/>
      <c r="F21" s="15"/>
      <c r="G21" s="15"/>
      <c r="H21" s="15"/>
      <c r="I21" s="13"/>
      <c r="J21" s="13"/>
      <c r="K21" s="27"/>
      <c r="L21" s="16" t="e">
        <f>IF('資金収支計算書(CF)円単位'!L21:M21=0, "-",ROUND('資金収支計算書(CF)円単位'!L21:M21 /設定!$J$4, 0))</f>
        <v>#DIV/0!</v>
      </c>
      <c r="M21" s="251" t="str">
        <f>IFERROR(L21/$L$21, "-")</f>
        <v>-</v>
      </c>
    </row>
    <row r="22" spans="1:14" ht="14.1" customHeight="1">
      <c r="A22" s="32"/>
      <c r="B22" s="12"/>
      <c r="C22" s="13"/>
      <c r="D22" s="19" t="s">
        <v>126</v>
      </c>
      <c r="E22" s="15"/>
      <c r="F22" s="15"/>
      <c r="G22" s="15"/>
      <c r="H22" s="15"/>
      <c r="I22" s="13"/>
      <c r="J22" s="13"/>
      <c r="K22" s="27"/>
      <c r="L22" s="16" t="e">
        <f>IF('資金収支計算書(CF)円単位'!L22:M22=0, "-",ROUND('資金収支計算書(CF)円単位'!L22:M22 /設定!$J$4, 0))</f>
        <v>#DIV/0!</v>
      </c>
      <c r="M22" s="251" t="str">
        <f t="shared" ref="M22:M25" si="1">IFERROR(L22/$L$21, "-")</f>
        <v>-</v>
      </c>
    </row>
    <row r="23" spans="1:14" ht="14.1" customHeight="1">
      <c r="A23" s="32"/>
      <c r="B23" s="12"/>
      <c r="C23" s="13"/>
      <c r="D23" s="19" t="s">
        <v>127</v>
      </c>
      <c r="E23" s="15"/>
      <c r="F23" s="15"/>
      <c r="G23" s="15"/>
      <c r="H23" s="15"/>
      <c r="I23" s="13"/>
      <c r="J23" s="13"/>
      <c r="K23" s="27"/>
      <c r="L23" s="16" t="e">
        <f>IF('資金収支計算書(CF)円単位'!L23:M23=0, "-",ROUND('資金収支計算書(CF)円単位'!L23:M23 /設定!$J$4, 0))</f>
        <v>#DIV/0!</v>
      </c>
      <c r="M23" s="251" t="str">
        <f t="shared" si="1"/>
        <v>-</v>
      </c>
    </row>
    <row r="24" spans="1:14" ht="14.1" customHeight="1">
      <c r="A24" s="32"/>
      <c r="B24" s="12"/>
      <c r="C24" s="13"/>
      <c r="D24" s="19" t="s">
        <v>128</v>
      </c>
      <c r="E24" s="15"/>
      <c r="F24" s="15"/>
      <c r="G24" s="15"/>
      <c r="H24" s="15"/>
      <c r="I24" s="13"/>
      <c r="J24" s="13"/>
      <c r="K24" s="27"/>
      <c r="L24" s="16" t="e">
        <f>IF('資金収支計算書(CF)円単位'!L24:M24=0, "-",ROUND('資金収支計算書(CF)円単位'!L24:M24 /設定!$J$4, 0))</f>
        <v>#DIV/0!</v>
      </c>
      <c r="M24" s="251" t="str">
        <f t="shared" si="1"/>
        <v>-</v>
      </c>
    </row>
    <row r="25" spans="1:14" ht="14.1" customHeight="1">
      <c r="A25" s="32"/>
      <c r="B25" s="12"/>
      <c r="C25" s="13"/>
      <c r="D25" s="14" t="s">
        <v>129</v>
      </c>
      <c r="E25" s="15"/>
      <c r="F25" s="15"/>
      <c r="G25" s="15"/>
      <c r="H25" s="14"/>
      <c r="I25" s="13"/>
      <c r="J25" s="13"/>
      <c r="K25" s="27"/>
      <c r="L25" s="16" t="e">
        <f>IF('資金収支計算書(CF)円単位'!L25:M25=0, "-",ROUND('資金収支計算書(CF)円単位'!L25:M25 /設定!$J$4, 0))</f>
        <v>#DIV/0!</v>
      </c>
      <c r="M25" s="251" t="str">
        <f t="shared" si="1"/>
        <v>-</v>
      </c>
    </row>
    <row r="26" spans="1:14" ht="14.1" customHeight="1">
      <c r="A26" s="32"/>
      <c r="B26" s="12"/>
      <c r="C26" s="13" t="s">
        <v>130</v>
      </c>
      <c r="D26" s="14"/>
      <c r="E26" s="15"/>
      <c r="F26" s="15"/>
      <c r="G26" s="15"/>
      <c r="H26" s="14"/>
      <c r="I26" s="13"/>
      <c r="J26" s="13"/>
      <c r="K26" s="27"/>
      <c r="L26" s="16" t="str">
        <f>IF('資金収支計算書(CF)円単位'!L26:M26=0, "-",ROUND('資金収支計算書(CF)円単位'!L26:M26 /設定!$J$4, 0))</f>
        <v>-</v>
      </c>
      <c r="M26" s="251" t="str">
        <f>IFERROR(L26/$L$26,"-")</f>
        <v>-</v>
      </c>
    </row>
    <row r="27" spans="1:14" ht="14.1" customHeight="1">
      <c r="A27" s="32"/>
      <c r="B27" s="12"/>
      <c r="C27" s="13"/>
      <c r="D27" s="19" t="s">
        <v>131</v>
      </c>
      <c r="E27" s="15"/>
      <c r="F27" s="15"/>
      <c r="G27" s="15"/>
      <c r="H27" s="15"/>
      <c r="I27" s="13"/>
      <c r="J27" s="13"/>
      <c r="K27" s="27"/>
      <c r="L27" s="16" t="str">
        <f>IF('資金収支計算書(CF)円単位'!L27:M27=0, "-",ROUND('資金収支計算書(CF)円単位'!L27:M27 /設定!$J$4, 0))</f>
        <v>-</v>
      </c>
      <c r="M27" s="251" t="str">
        <f>IFERROR(L27/$L$26,"-")</f>
        <v>-</v>
      </c>
    </row>
    <row r="28" spans="1:14" ht="14.1" customHeight="1">
      <c r="A28" s="32"/>
      <c r="B28" s="12"/>
      <c r="C28" s="13"/>
      <c r="D28" s="14" t="s">
        <v>120</v>
      </c>
      <c r="E28" s="15"/>
      <c r="F28" s="15"/>
      <c r="G28" s="15"/>
      <c r="H28" s="15"/>
      <c r="I28" s="13"/>
      <c r="J28" s="13"/>
      <c r="K28" s="27"/>
      <c r="L28" s="16" t="str">
        <f>IF('資金収支計算書(CF)円単位'!L28:M28=0, "-",ROUND('資金収支計算書(CF)円単位'!L28:M28 /設定!$J$4, 0))</f>
        <v>-</v>
      </c>
      <c r="M28" s="251" t="str">
        <f>IFERROR(L28/$L$26,"-")</f>
        <v>-</v>
      </c>
    </row>
    <row r="29" spans="1:14" ht="14.1" customHeight="1">
      <c r="A29" s="32"/>
      <c r="B29" s="12"/>
      <c r="C29" s="13" t="s">
        <v>132</v>
      </c>
      <c r="D29" s="14"/>
      <c r="E29" s="15"/>
      <c r="F29" s="15"/>
      <c r="G29" s="15"/>
      <c r="H29" s="15"/>
      <c r="I29" s="13"/>
      <c r="J29" s="13"/>
      <c r="K29" s="27"/>
      <c r="L29" s="16" t="e">
        <f>IF('資金収支計算書(CF)円単位'!L29:M29=0, "-",ROUND('資金収支計算書(CF)円単位'!L29:M29 /設定!$J$4, 0))</f>
        <v>#DIV/0!</v>
      </c>
      <c r="M29" s="252" t="str">
        <f>IFERROR(L29/$L$29,"-")</f>
        <v>-</v>
      </c>
    </row>
    <row r="30" spans="1:14" ht="14.1" customHeight="1">
      <c r="A30" s="32"/>
      <c r="B30" s="45" t="s">
        <v>133</v>
      </c>
      <c r="C30" s="46"/>
      <c r="D30" s="47"/>
      <c r="E30" s="89"/>
      <c r="F30" s="89"/>
      <c r="G30" s="89"/>
      <c r="H30" s="89"/>
      <c r="I30" s="46"/>
      <c r="J30" s="46"/>
      <c r="K30" s="90"/>
      <c r="L30" s="227" t="e">
        <f>IF('資金収支計算書(CF)円単位'!L30:M30=0, "-",ROUND('資金収支計算書(CF)円単位'!L30:M30 /設定!$J$4, 0))</f>
        <v>#DIV/0!</v>
      </c>
      <c r="M30" s="252" t="s">
        <v>203</v>
      </c>
    </row>
    <row r="31" spans="1:14" ht="14.1" customHeight="1">
      <c r="A31" s="32"/>
      <c r="B31" s="12" t="s">
        <v>134</v>
      </c>
      <c r="C31" s="13"/>
      <c r="D31" s="14"/>
      <c r="E31" s="15"/>
      <c r="F31" s="15"/>
      <c r="G31" s="15"/>
      <c r="H31" s="14"/>
      <c r="I31" s="13"/>
      <c r="J31" s="13"/>
      <c r="K31" s="27"/>
      <c r="L31" s="16"/>
      <c r="M31" s="251"/>
    </row>
    <row r="32" spans="1:14" ht="14.1" customHeight="1">
      <c r="A32" s="32"/>
      <c r="B32" s="12"/>
      <c r="C32" s="13" t="s">
        <v>135</v>
      </c>
      <c r="D32" s="14"/>
      <c r="E32" s="15"/>
      <c r="F32" s="15"/>
      <c r="G32" s="15"/>
      <c r="H32" s="15"/>
      <c r="I32" s="13"/>
      <c r="J32" s="13"/>
      <c r="K32" s="27"/>
      <c r="L32" s="16" t="e">
        <f>IF('資金収支計算書(CF)円単位'!L32:M32=0, "-",ROUND('資金収支計算書(CF)円単位'!L32:M32 /設定!$J$4, 0))</f>
        <v>#DIV/0!</v>
      </c>
      <c r="M32" s="251" t="str">
        <f>IFERROR(L32/$L$32,"-")</f>
        <v>-</v>
      </c>
    </row>
    <row r="33" spans="1:13" ht="14.1" customHeight="1">
      <c r="A33" s="32"/>
      <c r="B33" s="12"/>
      <c r="C33" s="13"/>
      <c r="D33" s="19" t="s">
        <v>136</v>
      </c>
      <c r="E33" s="15"/>
      <c r="F33" s="15"/>
      <c r="G33" s="15"/>
      <c r="H33" s="15"/>
      <c r="I33" s="13"/>
      <c r="J33" s="13"/>
      <c r="K33" s="27"/>
      <c r="L33" s="16" t="e">
        <f>IF('資金収支計算書(CF)円単位'!L33:M33=0, "-",ROUND('資金収支計算書(CF)円単位'!L33:M33 /設定!$J$4, 0))</f>
        <v>#DIV/0!</v>
      </c>
      <c r="M33" s="251" t="str">
        <f>IFERROR(L33/$L$32, "-")</f>
        <v>-</v>
      </c>
    </row>
    <row r="34" spans="1:13" ht="14.1" customHeight="1">
      <c r="A34" s="32"/>
      <c r="B34" s="12"/>
      <c r="C34" s="13"/>
      <c r="D34" s="19" t="s">
        <v>137</v>
      </c>
      <c r="E34" s="15"/>
      <c r="F34" s="15"/>
      <c r="G34" s="15"/>
      <c r="H34" s="15"/>
      <c r="I34" s="13"/>
      <c r="J34" s="13"/>
      <c r="K34" s="27"/>
      <c r="L34" s="16" t="e">
        <f>IF('資金収支計算書(CF)円単位'!L34:M34=0, "-",ROUND('資金収支計算書(CF)円単位'!L34:M34 /設定!$J$4, 0))</f>
        <v>#DIV/0!</v>
      </c>
      <c r="M34" s="251" t="str">
        <f>IFERROR(L34/$L$32,"-")</f>
        <v>-</v>
      </c>
    </row>
    <row r="35" spans="1:13" ht="14.1" customHeight="1">
      <c r="A35" s="32"/>
      <c r="B35" s="12"/>
      <c r="C35" s="13"/>
      <c r="D35" s="19" t="s">
        <v>138</v>
      </c>
      <c r="E35" s="15"/>
      <c r="F35" s="15"/>
      <c r="G35" s="15"/>
      <c r="H35" s="15"/>
      <c r="I35" s="13"/>
      <c r="J35" s="13"/>
      <c r="K35" s="27"/>
      <c r="L35" s="16" t="str">
        <f>IF('資金収支計算書(CF)円単位'!L35:M35=0, "-",ROUND('資金収支計算書(CF)円単位'!L35:M35 /設定!$J$4, 0))</f>
        <v>-</v>
      </c>
      <c r="M35" s="251" t="str">
        <f>IFERROR(L35/$L$32,"-")</f>
        <v>-</v>
      </c>
    </row>
    <row r="36" spans="1:13" ht="14.1" customHeight="1">
      <c r="A36" s="32"/>
      <c r="B36" s="12"/>
      <c r="C36" s="13"/>
      <c r="D36" s="19" t="s">
        <v>139</v>
      </c>
      <c r="E36" s="15"/>
      <c r="F36" s="15"/>
      <c r="G36" s="15"/>
      <c r="H36" s="15"/>
      <c r="I36" s="13"/>
      <c r="J36" s="13"/>
      <c r="K36" s="27"/>
      <c r="L36" s="16" t="e">
        <f>IF('資金収支計算書(CF)円単位'!L36:M36=0, "-",ROUND('資金収支計算書(CF)円単位'!L36:M36 /設定!$J$4, 0))</f>
        <v>#DIV/0!</v>
      </c>
      <c r="M36" s="251" t="str">
        <f>IFERROR(L36/$L$32,"-")</f>
        <v>-</v>
      </c>
    </row>
    <row r="37" spans="1:13" ht="14.1" customHeight="1">
      <c r="A37" s="32"/>
      <c r="B37" s="12"/>
      <c r="C37" s="13"/>
      <c r="D37" s="14" t="s">
        <v>120</v>
      </c>
      <c r="E37" s="15"/>
      <c r="F37" s="15"/>
      <c r="G37" s="15"/>
      <c r="H37" s="15"/>
      <c r="I37" s="13"/>
      <c r="J37" s="13"/>
      <c r="K37" s="27"/>
      <c r="L37" s="16" t="str">
        <f>IF('資金収支計算書(CF)円単位'!L37:M37=0, "-",ROUND('資金収支計算書(CF)円単位'!L37:M37 /設定!$J$4, 0))</f>
        <v>-</v>
      </c>
      <c r="M37" s="251" t="str">
        <f>IFERROR(L37/$L$32,"-")</f>
        <v>-</v>
      </c>
    </row>
    <row r="38" spans="1:13" ht="14.1" customHeight="1">
      <c r="A38" s="32"/>
      <c r="B38" s="12"/>
      <c r="C38" s="13" t="s">
        <v>140</v>
      </c>
      <c r="D38" s="14"/>
      <c r="E38" s="15"/>
      <c r="F38" s="15"/>
      <c r="G38" s="15"/>
      <c r="H38" s="14"/>
      <c r="I38" s="13"/>
      <c r="J38" s="13"/>
      <c r="K38" s="27"/>
      <c r="L38" s="16" t="e">
        <f>IF('資金収支計算書(CF)円単位'!L38:M38=0, "-",ROUND('資金収支計算書(CF)円単位'!L38:M38 /設定!$J$4, 0))</f>
        <v>#DIV/0!</v>
      </c>
      <c r="M38" s="251" t="str">
        <f t="shared" ref="M38:M43" si="2">IFERROR(L38/$L$38,"-")</f>
        <v>-</v>
      </c>
    </row>
    <row r="39" spans="1:13" ht="14.1" customHeight="1">
      <c r="A39" s="32"/>
      <c r="B39" s="12"/>
      <c r="C39" s="13"/>
      <c r="D39" s="19" t="s">
        <v>127</v>
      </c>
      <c r="E39" s="15"/>
      <c r="F39" s="15"/>
      <c r="G39" s="15"/>
      <c r="H39" s="14"/>
      <c r="I39" s="13"/>
      <c r="J39" s="13"/>
      <c r="K39" s="27"/>
      <c r="L39" s="16" t="e">
        <f>IF('資金収支計算書(CF)円単位'!L39:M39=0, "-",ROUND('資金収支計算書(CF)円単位'!L39:M39 /設定!$J$4, 0))</f>
        <v>#DIV/0!</v>
      </c>
      <c r="M39" s="251" t="str">
        <f t="shared" si="2"/>
        <v>-</v>
      </c>
    </row>
    <row r="40" spans="1:13" ht="14.1" customHeight="1">
      <c r="A40" s="32"/>
      <c r="B40" s="12"/>
      <c r="C40" s="13"/>
      <c r="D40" s="19" t="s">
        <v>141</v>
      </c>
      <c r="E40" s="15"/>
      <c r="F40" s="15"/>
      <c r="G40" s="15"/>
      <c r="H40" s="14"/>
      <c r="I40" s="13"/>
      <c r="J40" s="13"/>
      <c r="K40" s="27"/>
      <c r="L40" s="16" t="e">
        <f>IF('資金収支計算書(CF)円単位'!L40:M40=0, "-",ROUND('資金収支計算書(CF)円単位'!L40:M40 /設定!$J$4, 0))</f>
        <v>#DIV/0!</v>
      </c>
      <c r="M40" s="251" t="str">
        <f t="shared" si="2"/>
        <v>-</v>
      </c>
    </row>
    <row r="41" spans="1:13" ht="14.1" customHeight="1">
      <c r="A41" s="32"/>
      <c r="B41" s="12"/>
      <c r="C41" s="13"/>
      <c r="D41" s="19" t="s">
        <v>142</v>
      </c>
      <c r="E41" s="15"/>
      <c r="F41" s="13"/>
      <c r="G41" s="15"/>
      <c r="H41" s="15"/>
      <c r="I41" s="13"/>
      <c r="J41" s="13"/>
      <c r="K41" s="27"/>
      <c r="L41" s="16" t="e">
        <f>IF('資金収支計算書(CF)円単位'!L41:M41=0, "-",ROUND('資金収支計算書(CF)円単位'!L41:M41 /設定!$J$4, 0))</f>
        <v>#DIV/0!</v>
      </c>
      <c r="M41" s="251" t="str">
        <f t="shared" si="2"/>
        <v>-</v>
      </c>
    </row>
    <row r="42" spans="1:13" ht="14.1" customHeight="1">
      <c r="A42" s="32"/>
      <c r="B42" s="12"/>
      <c r="C42" s="13"/>
      <c r="D42" s="19" t="s">
        <v>143</v>
      </c>
      <c r="E42" s="15"/>
      <c r="F42" s="13"/>
      <c r="G42" s="15"/>
      <c r="H42" s="15"/>
      <c r="I42" s="13"/>
      <c r="J42" s="13"/>
      <c r="K42" s="27"/>
      <c r="L42" s="16" t="e">
        <f>IF('資金収支計算書(CF)円単位'!L42:M42=0, "-",ROUND('資金収支計算書(CF)円単位'!L42:M42 /設定!$J$4, 0))</f>
        <v>#DIV/0!</v>
      </c>
      <c r="M42" s="251" t="str">
        <f t="shared" si="2"/>
        <v>-</v>
      </c>
    </row>
    <row r="43" spans="1:13" ht="14.1" customHeight="1">
      <c r="A43" s="32"/>
      <c r="B43" s="12"/>
      <c r="C43" s="13"/>
      <c r="D43" s="14" t="s">
        <v>129</v>
      </c>
      <c r="E43" s="15"/>
      <c r="F43" s="15"/>
      <c r="G43" s="15"/>
      <c r="H43" s="15"/>
      <c r="I43" s="13"/>
      <c r="J43" s="13"/>
      <c r="K43" s="27"/>
      <c r="L43" s="16" t="e">
        <f>IF('資金収支計算書(CF)円単位'!L43:M43=0, "-",ROUND('資金収支計算書(CF)円単位'!L43:M43 /設定!$J$4, 0))</f>
        <v>#DIV/0!</v>
      </c>
      <c r="M43" s="251" t="str">
        <f t="shared" si="2"/>
        <v>-</v>
      </c>
    </row>
    <row r="44" spans="1:13" ht="14.1" customHeight="1">
      <c r="A44" s="32"/>
      <c r="B44" s="45" t="s">
        <v>144</v>
      </c>
      <c r="C44" s="46"/>
      <c r="D44" s="47"/>
      <c r="E44" s="89"/>
      <c r="F44" s="89"/>
      <c r="G44" s="89"/>
      <c r="H44" s="89"/>
      <c r="I44" s="46"/>
      <c r="J44" s="46"/>
      <c r="K44" s="90"/>
      <c r="L44" s="227" t="e">
        <f>IF('資金収支計算書(CF)円単位'!L44:M44=0, "-",ROUND('資金収支計算書(CF)円単位'!L44:M44 /設定!$J$4, 0))</f>
        <v>#DIV/0!</v>
      </c>
      <c r="M44" s="253" t="s">
        <v>203</v>
      </c>
    </row>
    <row r="45" spans="1:13" ht="14.1" customHeight="1">
      <c r="A45" s="32"/>
      <c r="B45" s="12" t="s">
        <v>145</v>
      </c>
      <c r="C45" s="13"/>
      <c r="D45" s="14"/>
      <c r="E45" s="15"/>
      <c r="F45" s="15"/>
      <c r="G45" s="15"/>
      <c r="H45" s="15"/>
      <c r="I45" s="13"/>
      <c r="J45" s="13"/>
      <c r="K45" s="27"/>
      <c r="L45" s="16"/>
      <c r="M45" s="251"/>
    </row>
    <row r="46" spans="1:13" ht="14.1" customHeight="1">
      <c r="A46" s="32"/>
      <c r="B46" s="12"/>
      <c r="C46" s="13" t="s">
        <v>146</v>
      </c>
      <c r="D46" s="14"/>
      <c r="E46" s="15"/>
      <c r="F46" s="15"/>
      <c r="G46" s="15"/>
      <c r="H46" s="15"/>
      <c r="I46" s="13"/>
      <c r="J46" s="13"/>
      <c r="K46" s="27"/>
      <c r="L46" s="16" t="e">
        <f>IF('資金収支計算書(CF)円単位'!L46:M46=0, "-",ROUND('資金収支計算書(CF)円単位'!L46:M46 /設定!$J$4, 0))</f>
        <v>#DIV/0!</v>
      </c>
      <c r="M46" s="251" t="str">
        <f>IFERROR(L46/$L$46,"-")</f>
        <v>-</v>
      </c>
    </row>
    <row r="47" spans="1:13" ht="14.1" customHeight="1">
      <c r="A47" s="32"/>
      <c r="B47" s="12"/>
      <c r="C47" s="13"/>
      <c r="D47" s="19" t="s">
        <v>252</v>
      </c>
      <c r="E47" s="15"/>
      <c r="F47" s="15"/>
      <c r="G47" s="15"/>
      <c r="H47" s="15"/>
      <c r="I47" s="13"/>
      <c r="J47" s="13"/>
      <c r="K47" s="27"/>
      <c r="L47" s="16" t="e">
        <f>IF('資金収支計算書(CF)円単位'!L47:M47=0, "-",ROUND('資金収支計算書(CF)円単位'!L47:M47 /設定!$J$4, 0))</f>
        <v>#DIV/0!</v>
      </c>
      <c r="M47" s="251" t="str">
        <f>IFERROR(L47/$L$46,"-")</f>
        <v>-</v>
      </c>
    </row>
    <row r="48" spans="1:13" ht="14.1" customHeight="1">
      <c r="A48" s="32"/>
      <c r="B48" s="12"/>
      <c r="C48" s="13"/>
      <c r="D48" s="14" t="s">
        <v>120</v>
      </c>
      <c r="E48" s="15"/>
      <c r="F48" s="15"/>
      <c r="G48" s="15"/>
      <c r="H48" s="15"/>
      <c r="I48" s="13"/>
      <c r="J48" s="13"/>
      <c r="K48" s="27"/>
      <c r="L48" s="16" t="e">
        <f>IF('資金収支計算書(CF)円単位'!L48:M48=0, "-",ROUND('資金収支計算書(CF)円単位'!L48:M48 /設定!$J$4, 0))</f>
        <v>#DIV/0!</v>
      </c>
      <c r="M48" s="251" t="str">
        <f>IFERROR(L48/$L$46,"-")</f>
        <v>-</v>
      </c>
    </row>
    <row r="49" spans="1:13" ht="14.1" customHeight="1">
      <c r="A49" s="32"/>
      <c r="B49" s="12"/>
      <c r="C49" s="13" t="s">
        <v>147</v>
      </c>
      <c r="D49" s="14"/>
      <c r="E49" s="15"/>
      <c r="F49" s="15"/>
      <c r="G49" s="15"/>
      <c r="H49" s="15"/>
      <c r="I49" s="13"/>
      <c r="J49" s="13"/>
      <c r="K49" s="27"/>
      <c r="L49" s="16" t="e">
        <f>IF('資金収支計算書(CF)円単位'!L49:M49=0, "-",ROUND('資金収支計算書(CF)円単位'!L49:M49 /設定!$J$4, 0))</f>
        <v>#DIV/0!</v>
      </c>
      <c r="M49" s="251" t="str">
        <f>IFERROR(L49/$L$49,"-")</f>
        <v>-</v>
      </c>
    </row>
    <row r="50" spans="1:13" ht="14.1" customHeight="1">
      <c r="A50" s="32"/>
      <c r="B50" s="12"/>
      <c r="C50" s="13"/>
      <c r="D50" s="19" t="s">
        <v>253</v>
      </c>
      <c r="E50" s="15"/>
      <c r="F50" s="15"/>
      <c r="G50" s="15"/>
      <c r="H50" s="51"/>
      <c r="I50" s="13"/>
      <c r="J50" s="13"/>
      <c r="K50" s="27"/>
      <c r="L50" s="16" t="e">
        <f>IF('資金収支計算書(CF)円単位'!L50:M50=0, "-",ROUND('資金収支計算書(CF)円単位'!L50:M50 /設定!$J$4, 0))</f>
        <v>#DIV/0!</v>
      </c>
      <c r="M50" s="251" t="str">
        <f>IFERROR(L50/$L$49,"-")</f>
        <v>-</v>
      </c>
    </row>
    <row r="51" spans="1:13" ht="14.1" customHeight="1">
      <c r="A51" s="32"/>
      <c r="B51" s="12"/>
      <c r="C51" s="13"/>
      <c r="D51" s="14" t="s">
        <v>129</v>
      </c>
      <c r="E51" s="15"/>
      <c r="F51" s="15"/>
      <c r="G51" s="15"/>
      <c r="H51" s="93"/>
      <c r="I51" s="13"/>
      <c r="J51" s="13"/>
      <c r="K51" s="27"/>
      <c r="L51" s="16" t="e">
        <f>IF('資金収支計算書(CF)円単位'!L51:M51=0, "-",ROUND('資金収支計算書(CF)円単位'!L51:M51 /設定!$J$4, 0))</f>
        <v>#DIV/0!</v>
      </c>
      <c r="M51" s="251" t="str">
        <f>IFERROR(L51/$L$49,"-")</f>
        <v>-</v>
      </c>
    </row>
    <row r="52" spans="1:13" ht="14.1" customHeight="1">
      <c r="A52" s="32"/>
      <c r="B52" s="45" t="s">
        <v>148</v>
      </c>
      <c r="C52" s="46"/>
      <c r="D52" s="47"/>
      <c r="E52" s="89"/>
      <c r="F52" s="89"/>
      <c r="G52" s="89"/>
      <c r="H52" s="94"/>
      <c r="I52" s="46"/>
      <c r="J52" s="46"/>
      <c r="K52" s="90"/>
      <c r="L52" s="227" t="e">
        <f>IF('資金収支計算書(CF)円単位'!L52:M52=0, "-",ROUND('資金収支計算書(CF)円単位'!L52:M52 /設定!$J$4, 0))</f>
        <v>#DIV/0!</v>
      </c>
      <c r="M52" s="253" t="s">
        <v>202</v>
      </c>
    </row>
    <row r="53" spans="1:13" ht="14.1" customHeight="1">
      <c r="A53" s="32"/>
      <c r="B53" s="390" t="s">
        <v>149</v>
      </c>
      <c r="C53" s="391"/>
      <c r="D53" s="391"/>
      <c r="E53" s="391"/>
      <c r="F53" s="391"/>
      <c r="G53" s="391"/>
      <c r="H53" s="391"/>
      <c r="I53" s="391"/>
      <c r="J53" s="391"/>
      <c r="K53" s="392"/>
      <c r="L53" s="227" t="e">
        <f>IF('資金収支計算書(CF)円単位'!L53:M53=0, "-",ROUND('資金収支計算書(CF)円単位'!L53:M53 /設定!$J$4, 0))</f>
        <v>#DIV/0!</v>
      </c>
      <c r="M53" s="253" t="s">
        <v>202</v>
      </c>
    </row>
    <row r="54" spans="1:13" ht="14.1" customHeight="1">
      <c r="A54" s="32"/>
      <c r="B54" s="374" t="s">
        <v>150</v>
      </c>
      <c r="C54" s="375"/>
      <c r="D54" s="375"/>
      <c r="E54" s="375"/>
      <c r="F54" s="375"/>
      <c r="G54" s="375"/>
      <c r="H54" s="375"/>
      <c r="I54" s="375"/>
      <c r="J54" s="375"/>
      <c r="K54" s="376"/>
      <c r="L54" s="227" t="e">
        <f>IF('資金収支計算書(CF)円単位'!L54:M54=0, "-",ROUND('資金収支計算書(CF)円単位'!L54:M54 /設定!$J$4, 0))</f>
        <v>#DIV/0!</v>
      </c>
      <c r="M54" s="253" t="s">
        <v>223</v>
      </c>
    </row>
    <row r="55" spans="1:13" ht="14.1" customHeight="1" thickBot="1">
      <c r="A55" s="32"/>
      <c r="B55" s="182" t="s">
        <v>187</v>
      </c>
      <c r="C55" s="177"/>
      <c r="D55" s="177"/>
      <c r="E55" s="177"/>
      <c r="F55" s="177"/>
      <c r="G55" s="177"/>
      <c r="H55" s="177"/>
      <c r="I55" s="177"/>
      <c r="J55" s="177"/>
      <c r="K55" s="177"/>
      <c r="L55" s="228" t="e">
        <f>IF('資金収支計算書(CF)円単位'!L55:M55=0, "-",ROUND('資金収支計算書(CF)円単位'!L55:M55 /設定!$J$4, 0))</f>
        <v>#DIV/0!</v>
      </c>
      <c r="M55" s="254" t="s">
        <v>202</v>
      </c>
    </row>
    <row r="56" spans="1:13" ht="14.1" customHeight="1" thickBot="1">
      <c r="A56" s="32"/>
      <c r="B56" s="377" t="s">
        <v>151</v>
      </c>
      <c r="C56" s="378"/>
      <c r="D56" s="378"/>
      <c r="E56" s="378"/>
      <c r="F56" s="378"/>
      <c r="G56" s="378"/>
      <c r="H56" s="378"/>
      <c r="I56" s="378"/>
      <c r="J56" s="378"/>
      <c r="K56" s="379"/>
      <c r="L56" s="16" t="e">
        <f>IF('資金収支計算書(CF)円単位'!L56:M56=0, "-",ROUND('資金収支計算書(CF)円単位'!L56:M56 /設定!$J$4, 0))</f>
        <v>#DIV/0!</v>
      </c>
      <c r="M56" s="254" t="s">
        <v>203</v>
      </c>
    </row>
    <row r="57" spans="1:13" ht="8.1" customHeight="1" thickBot="1">
      <c r="B57" s="95"/>
      <c r="C57" s="95"/>
      <c r="D57" s="95"/>
      <c r="E57" s="95"/>
      <c r="F57" s="95"/>
      <c r="G57" s="95"/>
      <c r="H57" s="95"/>
      <c r="I57" s="95"/>
      <c r="J57" s="95"/>
      <c r="K57" s="13"/>
      <c r="L57" s="230"/>
    </row>
    <row r="58" spans="1:13" ht="14.1" customHeight="1">
      <c r="B58" s="97" t="s">
        <v>152</v>
      </c>
      <c r="C58" s="98"/>
      <c r="D58" s="98"/>
      <c r="E58" s="98"/>
      <c r="F58" s="98"/>
      <c r="G58" s="98"/>
      <c r="H58" s="98"/>
      <c r="I58" s="98"/>
      <c r="J58" s="98"/>
      <c r="K58" s="98"/>
      <c r="L58" s="16" t="e">
        <f>IF('資金収支計算書(CF)円単位'!L58:M58=0, "-",ROUND('資金収支計算書(CF)円単位'!L58:M58 /設定!$J$4, 0))</f>
        <v>#DIV/0!</v>
      </c>
      <c r="M58" s="233" t="s">
        <v>202</v>
      </c>
    </row>
    <row r="59" spans="1:13" ht="14.1" customHeight="1">
      <c r="B59" s="99" t="s">
        <v>153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227" t="e">
        <f>IF('資金収支計算書(CF)円単位'!L59:M59=0, "-",ROUND('資金収支計算書(CF)円単位'!L59:M59 /設定!$J$4, 0))</f>
        <v>#DIV/0!</v>
      </c>
      <c r="M59" s="253" t="s">
        <v>203</v>
      </c>
    </row>
    <row r="60" spans="1:13" ht="14.1" customHeight="1">
      <c r="B60" s="99" t="s">
        <v>187</v>
      </c>
      <c r="C60" s="100"/>
      <c r="D60" s="100"/>
      <c r="E60" s="100"/>
      <c r="F60" s="100"/>
      <c r="G60" s="100"/>
      <c r="H60" s="100"/>
      <c r="I60" s="100"/>
      <c r="J60" s="100"/>
      <c r="K60" s="100"/>
      <c r="L60" s="227" t="str">
        <f>IF('資金収支計算書(CF)円単位'!L60:M60=0, "-",ROUND('資金収支計算書(CF)円単位'!L60:M60 /設定!$J$4, 0))</f>
        <v>-</v>
      </c>
      <c r="M60" s="253" t="s">
        <v>201</v>
      </c>
    </row>
    <row r="61" spans="1:13" ht="14.1" customHeight="1" thickBot="1">
      <c r="B61" s="101" t="s">
        <v>154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6" t="e">
        <f>IF('資金収支計算書(CF)円単位'!L61:M61=0, "-",ROUND('資金収支計算書(CF)円単位'!L61:M61 /設定!$J$4, 0))</f>
        <v>#DIV/0!</v>
      </c>
      <c r="M61" s="255" t="s">
        <v>203</v>
      </c>
    </row>
    <row r="62" spans="1:13" ht="14.1" customHeight="1" thickBot="1">
      <c r="B62" s="103" t="s">
        <v>155</v>
      </c>
      <c r="C62" s="72"/>
      <c r="D62" s="104"/>
      <c r="E62" s="105"/>
      <c r="F62" s="105"/>
      <c r="G62" s="105"/>
      <c r="H62" s="105"/>
      <c r="I62" s="72"/>
      <c r="J62" s="72"/>
      <c r="K62" s="72"/>
      <c r="L62" s="226" t="e">
        <f>IF('資金収支計算書(CF)円単位'!L62:M62=0, "-",ROUND('資金収支計算書(CF)円単位'!L62:M62 /設定!$J$4, 0))</f>
        <v>#DIV/0!</v>
      </c>
      <c r="M62" s="254" t="s">
        <v>203</v>
      </c>
    </row>
  </sheetData>
  <mergeCells count="9">
    <mergeCell ref="M7:M8"/>
    <mergeCell ref="B53:K53"/>
    <mergeCell ref="B54:K54"/>
    <mergeCell ref="B56:K56"/>
    <mergeCell ref="B3:L3"/>
    <mergeCell ref="B4:L4"/>
    <mergeCell ref="B5:L5"/>
    <mergeCell ref="B7:K8"/>
    <mergeCell ref="L7:L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fitToHeight="0" orientation="portrait" useFirstPageNumber="1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7" customWidth="1"/>
    <col min="2" max="10" width="2.875" style="107" customWidth="1"/>
    <col min="11" max="11" width="24.5" style="107" customWidth="1"/>
    <col min="12" max="13" width="10.375" style="107" customWidth="1"/>
    <col min="14" max="16384" width="12" style="107"/>
  </cols>
  <sheetData>
    <row r="1" spans="1:15" ht="18" hidden="1" customHeight="1"/>
    <row r="2" spans="1:15" ht="18" customHeight="1">
      <c r="A2" s="278" t="s">
        <v>156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5" ht="23.25" customHeight="1">
      <c r="A3" s="279" t="s">
        <v>178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108"/>
      <c r="O3" s="108"/>
    </row>
    <row r="4" spans="1:15" ht="14.1" customHeight="1">
      <c r="A4" s="280" t="s">
        <v>260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108"/>
      <c r="O4" s="108"/>
    </row>
    <row r="5" spans="1:15" ht="14.1" customHeight="1">
      <c r="A5" s="281" t="s">
        <v>261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108"/>
      <c r="O5" s="108"/>
    </row>
    <row r="6" spans="1:15" ht="15.75" customHeight="1" thickBot="1">
      <c r="A6" s="109" t="str">
        <f>IF('貸借対照表(BS)円単位'!B5&lt;&gt;"",'貸借対照表(BS)円単位'!B5,"")</f>
        <v>連結</v>
      </c>
      <c r="B6" s="108"/>
      <c r="C6" s="108"/>
      <c r="D6" s="108"/>
      <c r="E6" s="108"/>
      <c r="F6" s="108"/>
      <c r="G6" s="108"/>
      <c r="H6" s="108"/>
      <c r="I6" s="108"/>
      <c r="J6" s="108"/>
      <c r="K6" s="110"/>
      <c r="L6" s="108"/>
      <c r="M6" s="110" t="s">
        <v>193</v>
      </c>
      <c r="N6" s="108"/>
      <c r="O6" s="108"/>
    </row>
    <row r="7" spans="1:15" ht="15.75" customHeight="1" thickBot="1">
      <c r="A7" s="282" t="s">
        <v>1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4" t="s">
        <v>2</v>
      </c>
      <c r="M7" s="285"/>
      <c r="N7" s="108"/>
      <c r="O7" s="108"/>
    </row>
    <row r="8" spans="1:15" ht="15.75" customHeight="1">
      <c r="A8" s="111"/>
      <c r="B8" s="112" t="s">
        <v>157</v>
      </c>
      <c r="C8" s="112"/>
      <c r="D8" s="113"/>
      <c r="E8" s="112"/>
      <c r="F8" s="112"/>
      <c r="G8" s="112"/>
      <c r="H8" s="112"/>
      <c r="L8" s="286">
        <f>L9+L24</f>
        <v>145811418844</v>
      </c>
      <c r="M8" s="287"/>
    </row>
    <row r="9" spans="1:15" ht="15.75" customHeight="1">
      <c r="A9" s="111"/>
      <c r="B9" s="112"/>
      <c r="C9" s="112" t="s">
        <v>158</v>
      </c>
      <c r="D9" s="112"/>
      <c r="E9" s="112"/>
      <c r="F9" s="112"/>
      <c r="G9" s="112"/>
      <c r="H9" s="112"/>
      <c r="L9" s="286">
        <f>L10+L15+L20</f>
        <v>46497800240</v>
      </c>
      <c r="M9" s="287"/>
    </row>
    <row r="10" spans="1:15" ht="15.75" customHeight="1">
      <c r="A10" s="111"/>
      <c r="B10" s="112"/>
      <c r="C10" s="112"/>
      <c r="D10" s="112" t="s">
        <v>69</v>
      </c>
      <c r="E10" s="112"/>
      <c r="F10" s="112"/>
      <c r="G10" s="112"/>
      <c r="H10" s="112"/>
      <c r="L10" s="286">
        <f>SUM(L11:M14)</f>
        <v>14211361164</v>
      </c>
      <c r="M10" s="287"/>
      <c r="N10" s="107" t="s">
        <v>159</v>
      </c>
    </row>
    <row r="11" spans="1:15" ht="15.75" customHeight="1">
      <c r="A11" s="111"/>
      <c r="B11" s="112"/>
      <c r="C11" s="112"/>
      <c r="D11" s="112"/>
      <c r="E11" s="112" t="s">
        <v>71</v>
      </c>
      <c r="F11" s="112"/>
      <c r="G11" s="112"/>
      <c r="H11" s="112"/>
      <c r="L11" s="286">
        <v>11632353495</v>
      </c>
      <c r="M11" s="287"/>
    </row>
    <row r="12" spans="1:15" ht="15.75" customHeight="1">
      <c r="A12" s="111"/>
      <c r="B12" s="112"/>
      <c r="C12" s="112"/>
      <c r="D12" s="112"/>
      <c r="E12" s="112" t="s">
        <v>72</v>
      </c>
      <c r="F12" s="112"/>
      <c r="G12" s="112"/>
      <c r="H12" s="112"/>
      <c r="L12" s="286">
        <v>823420743</v>
      </c>
      <c r="M12" s="287"/>
    </row>
    <row r="13" spans="1:15" ht="15.75" customHeight="1">
      <c r="A13" s="111"/>
      <c r="B13" s="112"/>
      <c r="C13" s="112"/>
      <c r="D13" s="112"/>
      <c r="E13" s="112" t="s">
        <v>73</v>
      </c>
      <c r="F13" s="112"/>
      <c r="G13" s="112"/>
      <c r="H13" s="112"/>
      <c r="L13" s="286">
        <v>36778</v>
      </c>
      <c r="M13" s="287"/>
    </row>
    <row r="14" spans="1:15" ht="15.75" customHeight="1">
      <c r="A14" s="111"/>
      <c r="B14" s="112"/>
      <c r="C14" s="112"/>
      <c r="D14" s="112"/>
      <c r="E14" s="112" t="s">
        <v>42</v>
      </c>
      <c r="F14" s="112"/>
      <c r="G14" s="112"/>
      <c r="H14" s="112"/>
      <c r="L14" s="286">
        <v>1755550148</v>
      </c>
      <c r="M14" s="287"/>
    </row>
    <row r="15" spans="1:15" ht="15.75" customHeight="1">
      <c r="A15" s="111"/>
      <c r="B15" s="112"/>
      <c r="C15" s="112"/>
      <c r="D15" s="112" t="s">
        <v>74</v>
      </c>
      <c r="E15" s="112"/>
      <c r="F15" s="112"/>
      <c r="G15" s="112"/>
      <c r="H15" s="112"/>
      <c r="L15" s="286">
        <f>SUM(L16:M19)</f>
        <v>29228595405</v>
      </c>
      <c r="M15" s="287"/>
    </row>
    <row r="16" spans="1:15" ht="15.75" customHeight="1">
      <c r="A16" s="111"/>
      <c r="B16" s="112"/>
      <c r="C16" s="112"/>
      <c r="D16" s="112"/>
      <c r="E16" s="112" t="s">
        <v>75</v>
      </c>
      <c r="F16" s="112"/>
      <c r="G16" s="112"/>
      <c r="H16" s="112"/>
      <c r="L16" s="286">
        <v>17139412344</v>
      </c>
      <c r="M16" s="287"/>
    </row>
    <row r="17" spans="1:18" ht="15.75" customHeight="1">
      <c r="A17" s="111"/>
      <c r="B17" s="112"/>
      <c r="C17" s="112"/>
      <c r="D17" s="112"/>
      <c r="E17" s="112" t="s">
        <v>76</v>
      </c>
      <c r="F17" s="112"/>
      <c r="G17" s="112"/>
      <c r="H17" s="112"/>
      <c r="L17" s="286">
        <v>2240841507</v>
      </c>
      <c r="M17" s="287"/>
    </row>
    <row r="18" spans="1:18" ht="15.75" customHeight="1">
      <c r="A18" s="111"/>
      <c r="B18" s="112"/>
      <c r="C18" s="112"/>
      <c r="D18" s="112"/>
      <c r="E18" s="112" t="s">
        <v>77</v>
      </c>
      <c r="F18" s="112"/>
      <c r="G18" s="112"/>
      <c r="H18" s="112"/>
      <c r="L18" s="286">
        <v>7573506073</v>
      </c>
      <c r="M18" s="287"/>
    </row>
    <row r="19" spans="1:18" ht="15.75" customHeight="1">
      <c r="A19" s="111"/>
      <c r="B19" s="112"/>
      <c r="C19" s="112"/>
      <c r="D19" s="112"/>
      <c r="E19" s="112" t="s">
        <v>42</v>
      </c>
      <c r="F19" s="112"/>
      <c r="G19" s="112"/>
      <c r="H19" s="112"/>
      <c r="L19" s="286">
        <v>2274835481</v>
      </c>
      <c r="M19" s="287"/>
    </row>
    <row r="20" spans="1:18" ht="15.75" customHeight="1">
      <c r="A20" s="111"/>
      <c r="B20" s="112"/>
      <c r="C20" s="112"/>
      <c r="D20" s="112" t="s">
        <v>160</v>
      </c>
      <c r="E20" s="112"/>
      <c r="F20" s="112"/>
      <c r="G20" s="112"/>
      <c r="H20" s="112"/>
      <c r="L20" s="286">
        <f>SUM(L21:M23)</f>
        <v>3057843671</v>
      </c>
      <c r="M20" s="287"/>
      <c r="O20" s="112"/>
      <c r="P20" s="112"/>
      <c r="Q20" s="112"/>
      <c r="R20" s="112"/>
    </row>
    <row r="21" spans="1:18" ht="15.75" customHeight="1">
      <c r="A21" s="111"/>
      <c r="B21" s="112"/>
      <c r="C21" s="112"/>
      <c r="D21" s="113"/>
      <c r="E21" s="113" t="s">
        <v>79</v>
      </c>
      <c r="F21" s="113"/>
      <c r="G21" s="112"/>
      <c r="H21" s="112"/>
      <c r="L21" s="286">
        <v>365321500</v>
      </c>
      <c r="M21" s="287"/>
      <c r="O21" s="112"/>
      <c r="P21" s="112"/>
      <c r="Q21" s="112"/>
      <c r="R21" s="112"/>
    </row>
    <row r="22" spans="1:18" ht="15.75" customHeight="1">
      <c r="A22" s="111"/>
      <c r="B22" s="112"/>
      <c r="C22" s="112"/>
      <c r="D22" s="113"/>
      <c r="E22" s="112" t="s">
        <v>80</v>
      </c>
      <c r="F22" s="112"/>
      <c r="G22" s="112"/>
      <c r="H22" s="112"/>
      <c r="L22" s="286">
        <v>160105301</v>
      </c>
      <c r="M22" s="287"/>
      <c r="O22" s="112"/>
      <c r="P22" s="112"/>
      <c r="Q22" s="112"/>
      <c r="R22" s="112"/>
    </row>
    <row r="23" spans="1:18" ht="15.75" customHeight="1">
      <c r="A23" s="111"/>
      <c r="B23" s="112"/>
      <c r="C23" s="112"/>
      <c r="D23" s="113"/>
      <c r="E23" s="112" t="s">
        <v>15</v>
      </c>
      <c r="F23" s="112"/>
      <c r="G23" s="112"/>
      <c r="H23" s="112"/>
      <c r="L23" s="286">
        <v>2532416870</v>
      </c>
      <c r="M23" s="287"/>
      <c r="O23" s="112"/>
      <c r="P23" s="112"/>
      <c r="Q23" s="112"/>
      <c r="R23" s="112"/>
    </row>
    <row r="24" spans="1:18" ht="15.75" customHeight="1">
      <c r="A24" s="111"/>
      <c r="B24" s="112"/>
      <c r="C24" s="114" t="s">
        <v>81</v>
      </c>
      <c r="D24" s="114"/>
      <c r="E24" s="112"/>
      <c r="F24" s="112"/>
      <c r="G24" s="112"/>
      <c r="H24" s="112"/>
      <c r="L24" s="286">
        <f>SUM(L25:M28)</f>
        <v>99313618604</v>
      </c>
      <c r="M24" s="287"/>
      <c r="O24" s="112"/>
      <c r="P24" s="112"/>
      <c r="Q24" s="112"/>
      <c r="R24" s="112"/>
    </row>
    <row r="25" spans="1:18" ht="15.75" customHeight="1">
      <c r="A25" s="111"/>
      <c r="B25" s="112"/>
      <c r="C25" s="112"/>
      <c r="D25" s="112" t="s">
        <v>82</v>
      </c>
      <c r="E25" s="112"/>
      <c r="F25" s="112"/>
      <c r="G25" s="112"/>
      <c r="H25" s="112"/>
      <c r="L25" s="286">
        <v>54729436514</v>
      </c>
      <c r="M25" s="287"/>
      <c r="O25" s="112"/>
      <c r="P25" s="112"/>
      <c r="Q25" s="112"/>
      <c r="R25" s="112"/>
    </row>
    <row r="26" spans="1:18" ht="15.75" customHeight="1">
      <c r="A26" s="111"/>
      <c r="B26" s="112"/>
      <c r="C26" s="112"/>
      <c r="D26" s="112" t="s">
        <v>83</v>
      </c>
      <c r="E26" s="112"/>
      <c r="F26" s="112"/>
      <c r="G26" s="112"/>
      <c r="H26" s="112"/>
      <c r="L26" s="286">
        <v>44640648800</v>
      </c>
      <c r="M26" s="287"/>
    </row>
    <row r="27" spans="1:18" ht="15.75" customHeight="1">
      <c r="A27" s="111"/>
      <c r="B27" s="112"/>
      <c r="C27" s="112"/>
      <c r="D27" s="112" t="s">
        <v>84</v>
      </c>
      <c r="E27" s="112"/>
      <c r="F27" s="112"/>
      <c r="G27" s="112"/>
      <c r="H27" s="112"/>
      <c r="L27" s="286">
        <v>0</v>
      </c>
      <c r="M27" s="287"/>
    </row>
    <row r="28" spans="1:18" ht="15.75" customHeight="1">
      <c r="A28" s="111"/>
      <c r="B28" s="112"/>
      <c r="C28" s="112"/>
      <c r="D28" s="112" t="s">
        <v>161</v>
      </c>
      <c r="E28" s="112"/>
      <c r="F28" s="112"/>
      <c r="G28" s="112"/>
      <c r="H28" s="112"/>
      <c r="L28" s="286">
        <v>-56466710</v>
      </c>
      <c r="M28" s="287"/>
    </row>
    <row r="29" spans="1:18" ht="15.75" customHeight="1">
      <c r="A29" s="111"/>
      <c r="B29" s="115" t="s">
        <v>86</v>
      </c>
      <c r="C29" s="115"/>
      <c r="D29" s="112"/>
      <c r="E29" s="112"/>
      <c r="F29" s="112"/>
      <c r="G29" s="112"/>
      <c r="H29" s="112"/>
      <c r="L29" s="286">
        <f>SUM(L30:M31)</f>
        <v>14600026087</v>
      </c>
      <c r="M29" s="287"/>
    </row>
    <row r="30" spans="1:18" ht="15.75" customHeight="1">
      <c r="A30" s="111"/>
      <c r="B30" s="112"/>
      <c r="C30" s="112" t="s">
        <v>87</v>
      </c>
      <c r="D30" s="115"/>
      <c r="E30" s="112"/>
      <c r="F30" s="112"/>
      <c r="G30" s="112"/>
      <c r="H30" s="112"/>
      <c r="I30" s="116"/>
      <c r="J30" s="116"/>
      <c r="K30" s="116"/>
      <c r="L30" s="286">
        <v>6425956415</v>
      </c>
      <c r="M30" s="287"/>
    </row>
    <row r="31" spans="1:18" ht="15.75" customHeight="1">
      <c r="A31" s="111"/>
      <c r="B31" s="112"/>
      <c r="C31" s="112" t="s">
        <v>42</v>
      </c>
      <c r="D31" s="112"/>
      <c r="E31" s="113"/>
      <c r="F31" s="112"/>
      <c r="G31" s="112"/>
      <c r="H31" s="112"/>
      <c r="I31" s="116"/>
      <c r="J31" s="116"/>
      <c r="K31" s="116"/>
      <c r="L31" s="286">
        <v>8174069672</v>
      </c>
      <c r="M31" s="287"/>
    </row>
    <row r="32" spans="1:18" ht="15.75" customHeight="1">
      <c r="A32" s="117" t="s">
        <v>88</v>
      </c>
      <c r="B32" s="118"/>
      <c r="C32" s="118"/>
      <c r="D32" s="118"/>
      <c r="E32" s="118"/>
      <c r="F32" s="118"/>
      <c r="G32" s="118"/>
      <c r="H32" s="118"/>
      <c r="I32" s="129"/>
      <c r="J32" s="129"/>
      <c r="K32" s="129"/>
      <c r="L32" s="290">
        <f>L8-L29</f>
        <v>131211392757</v>
      </c>
      <c r="M32" s="291"/>
    </row>
    <row r="33" spans="1:13" ht="15.75" customHeight="1">
      <c r="A33" s="111"/>
      <c r="B33" s="112" t="s">
        <v>89</v>
      </c>
      <c r="C33" s="112"/>
      <c r="D33" s="113"/>
      <c r="E33" s="112"/>
      <c r="F33" s="112"/>
      <c r="G33" s="112"/>
      <c r="H33" s="112"/>
      <c r="L33" s="286">
        <f>SUM(L34:M38)</f>
        <v>14485473</v>
      </c>
      <c r="M33" s="287"/>
    </row>
    <row r="34" spans="1:13" ht="15.75" customHeight="1">
      <c r="A34" s="111"/>
      <c r="B34" s="112"/>
      <c r="C34" s="113" t="s">
        <v>90</v>
      </c>
      <c r="D34" s="113"/>
      <c r="E34" s="112"/>
      <c r="F34" s="112"/>
      <c r="G34" s="112"/>
      <c r="H34" s="112"/>
      <c r="L34" s="286">
        <v>0</v>
      </c>
      <c r="M34" s="287"/>
    </row>
    <row r="35" spans="1:13" ht="15.75" customHeight="1">
      <c r="A35" s="111"/>
      <c r="B35" s="112"/>
      <c r="C35" s="114" t="s">
        <v>91</v>
      </c>
      <c r="D35" s="114"/>
      <c r="E35" s="112"/>
      <c r="F35" s="112"/>
      <c r="G35" s="112"/>
      <c r="H35" s="112"/>
      <c r="L35" s="286">
        <v>14485473</v>
      </c>
      <c r="M35" s="287"/>
    </row>
    <row r="36" spans="1:13" ht="15.75" customHeight="1">
      <c r="A36" s="111"/>
      <c r="B36" s="112"/>
      <c r="C36" s="113" t="s">
        <v>92</v>
      </c>
      <c r="D36" s="113"/>
      <c r="E36" s="112"/>
      <c r="F36" s="113"/>
      <c r="G36" s="112"/>
      <c r="H36" s="112"/>
      <c r="L36" s="286">
        <v>0</v>
      </c>
      <c r="M36" s="287"/>
    </row>
    <row r="37" spans="1:13" ht="15.75" customHeight="1">
      <c r="A37" s="111"/>
      <c r="B37" s="112"/>
      <c r="C37" s="112" t="s">
        <v>93</v>
      </c>
      <c r="D37" s="112"/>
      <c r="E37" s="112"/>
      <c r="F37" s="112"/>
      <c r="G37" s="112"/>
      <c r="H37" s="112"/>
      <c r="L37" s="286">
        <v>0</v>
      </c>
      <c r="M37" s="287"/>
    </row>
    <row r="38" spans="1:13" ht="15.75" customHeight="1">
      <c r="A38" s="111"/>
      <c r="B38" s="112"/>
      <c r="C38" s="112" t="s">
        <v>42</v>
      </c>
      <c r="D38" s="112"/>
      <c r="E38" s="112"/>
      <c r="F38" s="112"/>
      <c r="G38" s="112"/>
      <c r="H38" s="112"/>
      <c r="L38" s="286">
        <v>0</v>
      </c>
      <c r="M38" s="287"/>
    </row>
    <row r="39" spans="1:13" ht="15.75" customHeight="1">
      <c r="A39" s="111"/>
      <c r="B39" s="112" t="s">
        <v>162</v>
      </c>
      <c r="C39" s="112"/>
      <c r="D39" s="112"/>
      <c r="E39" s="112"/>
      <c r="F39" s="112"/>
      <c r="G39" s="112"/>
      <c r="H39" s="112"/>
      <c r="I39" s="116"/>
      <c r="J39" s="116"/>
      <c r="K39" s="116"/>
      <c r="L39" s="286">
        <v>3846155</v>
      </c>
      <c r="M39" s="287"/>
    </row>
    <row r="40" spans="1:13" ht="15.75" customHeight="1">
      <c r="A40" s="111"/>
      <c r="B40" s="112"/>
      <c r="C40" s="112" t="s">
        <v>95</v>
      </c>
      <c r="D40" s="112"/>
      <c r="E40" s="112"/>
      <c r="F40" s="112"/>
      <c r="G40" s="112"/>
      <c r="H40" s="112"/>
      <c r="I40" s="116"/>
      <c r="J40" s="116"/>
      <c r="K40" s="116"/>
      <c r="L40" s="286">
        <v>2472852</v>
      </c>
      <c r="M40" s="287"/>
    </row>
    <row r="41" spans="1:13" ht="15.75" customHeight="1" thickBot="1">
      <c r="A41" s="111"/>
      <c r="B41" s="112"/>
      <c r="C41" s="112" t="s">
        <v>15</v>
      </c>
      <c r="D41" s="112"/>
      <c r="E41" s="112"/>
      <c r="F41" s="112"/>
      <c r="G41" s="112"/>
      <c r="H41" s="112"/>
      <c r="I41" s="116"/>
      <c r="J41" s="116"/>
      <c r="K41" s="116"/>
      <c r="L41" s="292">
        <v>1373303</v>
      </c>
      <c r="M41" s="293"/>
    </row>
    <row r="42" spans="1:13" ht="15.75" customHeight="1" thickBot="1">
      <c r="A42" s="119" t="s">
        <v>163</v>
      </c>
      <c r="B42" s="120"/>
      <c r="C42" s="120"/>
      <c r="D42" s="120"/>
      <c r="E42" s="120"/>
      <c r="F42" s="120"/>
      <c r="G42" s="120"/>
      <c r="H42" s="120"/>
      <c r="I42" s="121"/>
      <c r="J42" s="121"/>
      <c r="K42" s="121"/>
      <c r="L42" s="288">
        <f>L32+L33-L39</f>
        <v>131222032075</v>
      </c>
      <c r="M42" s="289"/>
    </row>
    <row r="43" spans="1:13" ht="15.6" customHeight="1">
      <c r="A43" s="112"/>
      <c r="B43" s="112"/>
      <c r="C43" s="122"/>
      <c r="D43" s="122"/>
      <c r="E43" s="122"/>
      <c r="F43" s="122"/>
      <c r="G43" s="122"/>
      <c r="H43" s="122"/>
      <c r="I43" s="116"/>
      <c r="J43" s="116"/>
      <c r="K43" s="116"/>
    </row>
    <row r="44" spans="1:13" ht="15.6" customHeight="1">
      <c r="A44" s="112"/>
      <c r="B44" s="112"/>
      <c r="C44" s="112"/>
      <c r="D44" s="122"/>
      <c r="E44" s="122"/>
      <c r="F44" s="122"/>
      <c r="G44" s="122"/>
      <c r="H44" s="122"/>
      <c r="I44" s="116"/>
      <c r="J44" s="116"/>
      <c r="K44" s="116"/>
    </row>
    <row r="45" spans="1:13" ht="15.6" customHeight="1"/>
    <row r="46" spans="1:13" ht="3.75" customHeight="1"/>
    <row r="47" spans="1:13" ht="15.6" customHeight="1"/>
    <row r="48" spans="1:13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3" customFormat="1" ht="12.9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ht="18" customHeight="1">
      <c r="L64" s="123"/>
      <c r="M64" s="123"/>
      <c r="N64" s="123"/>
      <c r="O64" s="123"/>
    </row>
    <row r="65" ht="27" customHeight="1"/>
    <row r="86" spans="1:11" ht="18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</row>
    <row r="87" spans="1:11" ht="18" customHeight="1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</row>
    <row r="97" spans="1:15" s="113" customFormat="1" ht="18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</row>
    <row r="98" spans="1:15" s="123" customFormat="1" ht="12.9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13"/>
      <c r="M98" s="113"/>
      <c r="N98" s="113"/>
      <c r="O98" s="113"/>
    </row>
    <row r="99" spans="1:15" ht="18" customHeight="1">
      <c r="L99" s="123"/>
      <c r="M99" s="123"/>
      <c r="N99" s="123"/>
      <c r="O99" s="123"/>
    </row>
    <row r="100" spans="1:15" ht="27" customHeight="1"/>
    <row r="128" spans="1:11" ht="18" customHeigh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</row>
    <row r="129" spans="1:15" ht="18" customHeight="1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</row>
    <row r="139" spans="1:15" s="113" customFormat="1" ht="18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</row>
    <row r="140" spans="1:15" s="123" customFormat="1" ht="12.9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13"/>
      <c r="M140" s="113"/>
      <c r="N140" s="113"/>
      <c r="O140" s="113"/>
    </row>
    <row r="141" spans="1:15" ht="18" customHeight="1">
      <c r="L141" s="123"/>
      <c r="M141" s="123"/>
      <c r="N141" s="123"/>
      <c r="O141" s="123"/>
    </row>
    <row r="142" spans="1:15" ht="27" customHeight="1"/>
    <row r="143" spans="1:15" ht="14.4" customHeight="1"/>
    <row r="144" spans="1:15" ht="14.4" customHeight="1"/>
    <row r="145" s="107" customFormat="1" ht="14.4" customHeight="1"/>
    <row r="146" s="107" customFormat="1" ht="14.4" customHeight="1"/>
    <row r="147" s="107" customFormat="1" ht="14.4" customHeight="1"/>
    <row r="148" s="107" customFormat="1" ht="14.4" customHeight="1"/>
    <row r="149" s="107" customFormat="1" ht="14.4" customHeight="1"/>
    <row r="150" s="107" customFormat="1" ht="14.4" customHeight="1"/>
    <row r="151" s="107" customFormat="1" ht="14.4" customHeight="1"/>
    <row r="152" s="107" customFormat="1" ht="14.4" customHeight="1"/>
    <row r="153" s="107" customFormat="1" ht="14.4" customHeight="1"/>
    <row r="154" s="107" customFormat="1" ht="14.4" customHeight="1"/>
    <row r="155" s="107" customFormat="1" ht="14.4" customHeight="1"/>
    <row r="156" s="107" customFormat="1" ht="14.4" customHeight="1"/>
    <row r="157" s="107" customFormat="1" ht="14.4" customHeight="1"/>
    <row r="158" s="107" customFormat="1" ht="14.4" customHeight="1"/>
    <row r="159" s="107" customFormat="1" ht="14.4" customHeight="1"/>
    <row r="160" s="107" customFormat="1" ht="14.4" customHeight="1"/>
    <row r="161" s="107" customFormat="1" ht="14.4" customHeight="1"/>
    <row r="162" s="107" customFormat="1" ht="14.4" customHeight="1"/>
    <row r="163" s="107" customFormat="1" ht="14.4" customHeight="1"/>
    <row r="164" s="107" customFormat="1" ht="14.4" customHeight="1"/>
    <row r="165" s="107" customFormat="1" ht="14.4" customHeight="1"/>
    <row r="166" s="107" customFormat="1" ht="14.4" customHeight="1"/>
    <row r="167" s="107" customFormat="1" ht="14.4" customHeight="1"/>
    <row r="168" s="107" customFormat="1" ht="14.4" customHeight="1"/>
    <row r="169" s="107" customFormat="1" ht="14.4" customHeight="1"/>
    <row r="170" s="107" customFormat="1" ht="14.4" customHeight="1"/>
    <row r="171" s="107" customFormat="1" ht="14.4" customHeight="1"/>
    <row r="172" s="107" customFormat="1" ht="14.4" customHeight="1"/>
    <row r="173" s="107" customFormat="1" ht="14.4" customHeight="1"/>
    <row r="174" s="107" customFormat="1" ht="14.4" customHeight="1"/>
    <row r="175" s="107" customFormat="1" ht="14.4" customHeight="1"/>
    <row r="176" s="107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</row>
    <row r="183" spans="1:11" ht="14.4" customHeight="1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3" customFormat="1" ht="14.4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  <row r="194" spans="1:15" s="123" customFormat="1" ht="12.9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13"/>
      <c r="M194" s="113"/>
      <c r="N194" s="113"/>
      <c r="O194" s="113"/>
    </row>
    <row r="195" spans="1:15" ht="18" customHeight="1">
      <c r="L195" s="123"/>
      <c r="M195" s="123"/>
      <c r="N195" s="123"/>
      <c r="O195" s="123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7" customFormat="1" ht="13.5" customHeight="1"/>
    <row r="210" s="107" customFormat="1" ht="13.5" customHeight="1"/>
    <row r="211" s="107" customFormat="1" ht="13.5" customHeight="1"/>
    <row r="212" s="107" customFormat="1" ht="13.5" customHeight="1"/>
    <row r="213" s="107" customFormat="1" ht="13.5" customHeight="1"/>
    <row r="214" s="107" customFormat="1" ht="13.5" customHeight="1"/>
    <row r="215" s="107" customFormat="1" ht="13.5" customHeight="1"/>
    <row r="216" s="107" customFormat="1" ht="13.5" customHeight="1"/>
    <row r="217" s="107" customFormat="1" ht="13.5" customHeight="1"/>
    <row r="218" s="107" customFormat="1" ht="13.5" customHeight="1"/>
    <row r="219" s="107" customFormat="1" ht="13.5" customHeight="1"/>
    <row r="220" s="107" customFormat="1" ht="13.5" customHeight="1"/>
    <row r="221" s="107" customFormat="1" ht="13.5" customHeight="1"/>
    <row r="222" s="107" customFormat="1" ht="13.5" customHeight="1"/>
    <row r="223" s="107" customFormat="1" ht="13.5" customHeight="1"/>
    <row r="224" s="107" customFormat="1" ht="13.5" customHeight="1"/>
    <row r="225" s="107" customFormat="1" ht="13.5" customHeight="1"/>
    <row r="226" s="107" customFormat="1" ht="13.5" customHeight="1"/>
    <row r="227" s="107" customFormat="1" ht="13.5" customHeight="1"/>
    <row r="228" s="107" customFormat="1" ht="13.5" customHeight="1"/>
    <row r="229" s="107" customFormat="1" ht="13.5" customHeight="1"/>
    <row r="230" s="107" customFormat="1" ht="13.5" customHeight="1"/>
    <row r="231" s="107" customFormat="1" ht="13.5" customHeight="1"/>
    <row r="232" s="107" customFormat="1" ht="13.5" customHeight="1"/>
    <row r="233" s="107" customFormat="1" ht="13.5" customHeight="1"/>
    <row r="234" s="107" customFormat="1" ht="13.5" customHeight="1"/>
    <row r="235" s="107" customFormat="1" ht="13.5" customHeight="1"/>
    <row r="236" s="107" customFormat="1" ht="13.5" customHeight="1"/>
    <row r="237" s="107" customFormat="1" ht="13.5" customHeight="1"/>
    <row r="238" s="107" customFormat="1" ht="13.5" customHeight="1"/>
    <row r="239" s="107" customFormat="1" ht="13.5" customHeight="1"/>
    <row r="240" s="107" customFormat="1" ht="13.5" customHeight="1"/>
    <row r="241" spans="1:15" ht="13.5" customHeight="1"/>
    <row r="242" spans="1:15" ht="13.5" customHeight="1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</row>
    <row r="243" spans="1:15" ht="13.5" customHeight="1"/>
    <row r="244" spans="1:15" ht="13.5" customHeight="1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13"/>
    </row>
    <row r="245" spans="1:15" ht="13.5" customHeight="1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13"/>
    </row>
    <row r="246" spans="1:15" ht="13.5" customHeight="1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13"/>
    </row>
    <row r="247" spans="1:15" ht="13.5" customHeight="1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13"/>
    </row>
    <row r="248" spans="1:15" ht="13.5" customHeight="1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13"/>
    </row>
    <row r="249" spans="1:15" ht="13.5" customHeight="1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13"/>
    </row>
    <row r="250" spans="1:15" ht="13.5" customHeight="1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</row>
    <row r="251" spans="1:15" ht="13.5" customHeight="1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</row>
    <row r="252" spans="1:15" ht="13.5" customHeight="1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13"/>
    </row>
    <row r="253" spans="1:15" s="124" customFormat="1" ht="13.5" customHeight="1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13"/>
      <c r="L253" s="107"/>
      <c r="M253" s="107"/>
      <c r="N253" s="107"/>
      <c r="O253" s="107"/>
    </row>
    <row r="254" spans="1:15" ht="15" customHeight="1">
      <c r="A254" s="113"/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24"/>
      <c r="M254" s="124"/>
      <c r="N254" s="124"/>
      <c r="O254" s="124"/>
    </row>
    <row r="255" spans="1:15" s="113" customFormat="1" ht="18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</row>
    <row r="256" spans="1:15" s="113" customFormat="1" ht="18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</row>
    <row r="257" spans="1:15" s="113" customFormat="1" ht="18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</row>
    <row r="258" spans="1:15" s="113" customFormat="1" ht="18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</row>
    <row r="259" spans="1:15" s="113" customFormat="1" ht="18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</row>
    <row r="260" spans="1:15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</row>
    <row r="261" spans="1:15" ht="18" customHeight="1">
      <c r="L261" s="113"/>
      <c r="M261" s="113"/>
      <c r="N261" s="113"/>
      <c r="O261" s="113"/>
    </row>
    <row r="263" spans="1:15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</row>
    <row r="264" spans="1:15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</row>
    <row r="265" spans="1:15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</row>
    <row r="266" spans="1:15" ht="18" customHeight="1">
      <c r="L266" s="113"/>
      <c r="M266" s="113"/>
      <c r="N266" s="113"/>
      <c r="O266" s="113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9:M39"/>
    <mergeCell ref="L40:M40"/>
    <mergeCell ref="L42:M42"/>
    <mergeCell ref="L32:M32"/>
    <mergeCell ref="L41:M41"/>
    <mergeCell ref="L33:M33"/>
    <mergeCell ref="L34:M34"/>
    <mergeCell ref="L35:M35"/>
    <mergeCell ref="L36:M36"/>
    <mergeCell ref="L37:M37"/>
    <mergeCell ref="L38:M3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A2:M2"/>
    <mergeCell ref="A3:M3"/>
    <mergeCell ref="A4:M4"/>
    <mergeCell ref="A5:M5"/>
    <mergeCell ref="A7:K7"/>
    <mergeCell ref="L7:M7"/>
  </mergeCells>
  <phoneticPr fontId="3"/>
  <printOptions horizontalCentered="1"/>
  <pageMargins left="0" right="0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P298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7" customWidth="1"/>
    <col min="2" max="2" width="2.125" style="107" customWidth="1"/>
    <col min="3" max="8" width="2.625" style="107" customWidth="1"/>
    <col min="9" max="9" width="14" style="107" customWidth="1"/>
    <col min="10" max="11" width="11" style="107" customWidth="1"/>
    <col min="12" max="14" width="21.375" style="107" customWidth="1"/>
    <col min="15" max="16384" width="12" style="107"/>
  </cols>
  <sheetData>
    <row r="1" spans="1:14" ht="18" hidden="1" customHeight="1"/>
    <row r="2" spans="1:14" ht="18" customHeight="1">
      <c r="B2" s="278" t="s">
        <v>164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ht="18.75" customHeight="1">
      <c r="A3" s="108"/>
      <c r="B3" s="279" t="s">
        <v>179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 ht="14.4" customHeight="1">
      <c r="A4" s="126"/>
      <c r="B4" s="281" t="s">
        <v>260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4" ht="14.4" customHeight="1">
      <c r="A5" s="126"/>
      <c r="B5" s="281" t="s">
        <v>261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1:14" ht="15.75" customHeight="1" thickBot="1">
      <c r="A6" s="126"/>
      <c r="B6" s="109" t="str">
        <f>IF('貸借対照表(BS)円単位'!B5&lt;&gt;"",'貸借対照表(BS)円単位'!B5,"")</f>
        <v>連結</v>
      </c>
      <c r="C6" s="108"/>
      <c r="D6" s="108"/>
      <c r="E6" s="108"/>
      <c r="F6" s="108"/>
      <c r="G6" s="108"/>
      <c r="H6" s="108"/>
      <c r="I6" s="110"/>
      <c r="J6" s="108"/>
      <c r="K6" s="127"/>
      <c r="L6" s="108"/>
      <c r="M6" s="110"/>
      <c r="N6" s="110" t="s">
        <v>193</v>
      </c>
    </row>
    <row r="7" spans="1:14" ht="12.75" customHeight="1">
      <c r="B7" s="295" t="s">
        <v>1</v>
      </c>
      <c r="C7" s="296"/>
      <c r="D7" s="296"/>
      <c r="E7" s="296"/>
      <c r="F7" s="296"/>
      <c r="G7" s="296"/>
      <c r="H7" s="296"/>
      <c r="I7" s="297"/>
      <c r="J7" s="301" t="s">
        <v>165</v>
      </c>
      <c r="K7" s="296"/>
      <c r="L7" s="130"/>
      <c r="M7" s="130"/>
      <c r="N7" s="188"/>
    </row>
    <row r="8" spans="1:14" ht="29.25" customHeight="1" thickBot="1">
      <c r="B8" s="298"/>
      <c r="C8" s="299"/>
      <c r="D8" s="299"/>
      <c r="E8" s="299"/>
      <c r="F8" s="299"/>
      <c r="G8" s="299"/>
      <c r="H8" s="299"/>
      <c r="I8" s="300"/>
      <c r="J8" s="302"/>
      <c r="K8" s="299"/>
      <c r="L8" s="131" t="s">
        <v>166</v>
      </c>
      <c r="M8" s="183" t="s">
        <v>167</v>
      </c>
      <c r="N8" s="187" t="s">
        <v>188</v>
      </c>
    </row>
    <row r="9" spans="1:14" ht="15.9" customHeight="1">
      <c r="A9" s="123"/>
      <c r="B9" s="132" t="s">
        <v>111</v>
      </c>
      <c r="C9" s="133"/>
      <c r="D9" s="134"/>
      <c r="E9" s="134"/>
      <c r="F9" s="134"/>
      <c r="G9" s="134"/>
      <c r="H9" s="134"/>
      <c r="I9" s="135"/>
      <c r="J9" s="303">
        <f>SUM(L9:N9)</f>
        <v>595073601930</v>
      </c>
      <c r="K9" s="304"/>
      <c r="L9" s="159">
        <v>701761076067</v>
      </c>
      <c r="M9" s="176">
        <v>-106687474137</v>
      </c>
      <c r="N9" s="160">
        <v>0</v>
      </c>
    </row>
    <row r="10" spans="1:14" ht="15.9" customHeight="1">
      <c r="A10" s="123"/>
      <c r="B10" s="111"/>
      <c r="C10" s="112" t="s">
        <v>168</v>
      </c>
      <c r="D10" s="122"/>
      <c r="E10" s="122"/>
      <c r="F10" s="122"/>
      <c r="G10" s="122"/>
      <c r="H10" s="122"/>
      <c r="I10" s="136"/>
      <c r="J10" s="286">
        <f>M10</f>
        <v>-131222032075</v>
      </c>
      <c r="K10" s="305"/>
      <c r="L10" s="161"/>
      <c r="M10" s="172">
        <v>-131222032075</v>
      </c>
      <c r="N10" s="162">
        <v>0</v>
      </c>
    </row>
    <row r="11" spans="1:14" ht="15.9" customHeight="1">
      <c r="B11" s="137"/>
      <c r="C11" s="113" t="s">
        <v>99</v>
      </c>
      <c r="D11" s="136"/>
      <c r="E11" s="136"/>
      <c r="F11" s="136"/>
      <c r="G11" s="136"/>
      <c r="H11" s="136"/>
      <c r="I11" s="136"/>
      <c r="J11" s="286">
        <f>SUM(J12:K13)</f>
        <v>134011122780</v>
      </c>
      <c r="K11" s="305"/>
      <c r="L11" s="161"/>
      <c r="M11" s="172">
        <f>M12+M13</f>
        <v>134011122780</v>
      </c>
      <c r="N11" s="166"/>
    </row>
    <row r="12" spans="1:14" ht="15.9" customHeight="1">
      <c r="B12" s="138"/>
      <c r="C12" s="113"/>
      <c r="D12" s="51" t="s">
        <v>100</v>
      </c>
      <c r="E12" s="51"/>
      <c r="F12" s="51"/>
      <c r="G12" s="51"/>
      <c r="H12" s="51"/>
      <c r="I12" s="113"/>
      <c r="J12" s="286">
        <f>M12</f>
        <v>81908787067</v>
      </c>
      <c r="K12" s="305"/>
      <c r="L12" s="161"/>
      <c r="M12" s="172">
        <v>81908787067</v>
      </c>
      <c r="N12" s="166"/>
    </row>
    <row r="13" spans="1:14" ht="15.9" customHeight="1">
      <c r="B13" s="139"/>
      <c r="C13" s="59"/>
      <c r="D13" s="59" t="s">
        <v>169</v>
      </c>
      <c r="E13" s="59"/>
      <c r="F13" s="59"/>
      <c r="G13" s="59"/>
      <c r="H13" s="59"/>
      <c r="I13" s="140"/>
      <c r="J13" s="306">
        <f>M13</f>
        <v>52102335713</v>
      </c>
      <c r="K13" s="307"/>
      <c r="L13" s="163"/>
      <c r="M13" s="173">
        <v>52102335713</v>
      </c>
      <c r="N13" s="189"/>
    </row>
    <row r="14" spans="1:14" ht="15.9" customHeight="1">
      <c r="B14" s="117"/>
      <c r="C14" s="141" t="s">
        <v>170</v>
      </c>
      <c r="D14" s="55"/>
      <c r="E14" s="55"/>
      <c r="F14" s="56"/>
      <c r="G14" s="56"/>
      <c r="H14" s="56"/>
      <c r="I14" s="142"/>
      <c r="J14" s="290">
        <f>J11+J10</f>
        <v>2789090705</v>
      </c>
      <c r="K14" s="294"/>
      <c r="L14" s="164"/>
      <c r="M14" s="175">
        <f>J14-N14</f>
        <v>2789090705</v>
      </c>
      <c r="N14" s="165">
        <v>0</v>
      </c>
    </row>
    <row r="15" spans="1:14" ht="15.9" customHeight="1">
      <c r="B15" s="111"/>
      <c r="C15" s="53" t="s">
        <v>171</v>
      </c>
      <c r="D15" s="53"/>
      <c r="E15" s="53"/>
      <c r="F15" s="51"/>
      <c r="G15" s="51"/>
      <c r="H15" s="51"/>
      <c r="I15" s="113"/>
      <c r="J15" s="311"/>
      <c r="K15" s="312"/>
      <c r="L15" s="158">
        <f>SUM(L16:L19)</f>
        <v>1132893547</v>
      </c>
      <c r="M15" s="172">
        <f>SUM(M16:M19)</f>
        <v>-1132893547</v>
      </c>
      <c r="N15" s="190"/>
    </row>
    <row r="16" spans="1:14" ht="15.9" customHeight="1">
      <c r="B16" s="111"/>
      <c r="C16" s="53"/>
      <c r="D16" s="53" t="s">
        <v>104</v>
      </c>
      <c r="E16" s="51"/>
      <c r="F16" s="51"/>
      <c r="G16" s="51"/>
      <c r="H16" s="51"/>
      <c r="I16" s="113"/>
      <c r="J16" s="311"/>
      <c r="K16" s="312"/>
      <c r="L16" s="158">
        <v>7258905906</v>
      </c>
      <c r="M16" s="172">
        <v>-7258905906</v>
      </c>
      <c r="N16" s="166"/>
    </row>
    <row r="17" spans="2:16" ht="15.9" customHeight="1">
      <c r="B17" s="111"/>
      <c r="C17" s="53"/>
      <c r="D17" s="53" t="s">
        <v>105</v>
      </c>
      <c r="E17" s="53"/>
      <c r="F17" s="51"/>
      <c r="G17" s="51"/>
      <c r="H17" s="51"/>
      <c r="I17" s="113"/>
      <c r="J17" s="311"/>
      <c r="K17" s="312"/>
      <c r="L17" s="158">
        <v>-7713197293</v>
      </c>
      <c r="M17" s="172">
        <v>7713197293</v>
      </c>
      <c r="N17" s="166"/>
    </row>
    <row r="18" spans="2:16" ht="15.9" customHeight="1">
      <c r="B18" s="111"/>
      <c r="C18" s="53"/>
      <c r="D18" s="53" t="s">
        <v>106</v>
      </c>
      <c r="E18" s="53"/>
      <c r="F18" s="51"/>
      <c r="G18" s="51"/>
      <c r="H18" s="51"/>
      <c r="I18" s="113"/>
      <c r="J18" s="311"/>
      <c r="K18" s="312"/>
      <c r="L18" s="158">
        <v>2434210836</v>
      </c>
      <c r="M18" s="172">
        <v>-2434210836</v>
      </c>
      <c r="N18" s="166"/>
    </row>
    <row r="19" spans="2:16" ht="15.9" customHeight="1">
      <c r="B19" s="111"/>
      <c r="C19" s="53"/>
      <c r="D19" s="53" t="s">
        <v>107</v>
      </c>
      <c r="E19" s="53"/>
      <c r="F19" s="51"/>
      <c r="G19" s="15"/>
      <c r="H19" s="51"/>
      <c r="I19" s="113"/>
      <c r="J19" s="311"/>
      <c r="K19" s="312"/>
      <c r="L19" s="158">
        <v>-847025902</v>
      </c>
      <c r="M19" s="172">
        <v>847025902</v>
      </c>
      <c r="N19" s="166"/>
    </row>
    <row r="20" spans="2:16" ht="15.9" customHeight="1">
      <c r="B20" s="111"/>
      <c r="C20" s="53" t="s">
        <v>108</v>
      </c>
      <c r="D20" s="57"/>
      <c r="E20" s="57"/>
      <c r="F20" s="57"/>
      <c r="G20" s="57"/>
      <c r="H20" s="57"/>
      <c r="I20" s="136"/>
      <c r="J20" s="286">
        <f>L20</f>
        <v>0</v>
      </c>
      <c r="K20" s="305"/>
      <c r="L20" s="158">
        <v>0</v>
      </c>
      <c r="M20" s="174"/>
      <c r="N20" s="166"/>
    </row>
    <row r="21" spans="2:16" ht="15.9" customHeight="1">
      <c r="B21" s="111"/>
      <c r="C21" s="53" t="s">
        <v>172</v>
      </c>
      <c r="D21" s="58"/>
      <c r="E21" s="57"/>
      <c r="F21" s="57"/>
      <c r="G21" s="57"/>
      <c r="H21" s="57"/>
      <c r="I21" s="136"/>
      <c r="J21" s="286">
        <f>L21</f>
        <v>2332268391</v>
      </c>
      <c r="K21" s="305"/>
      <c r="L21" s="158">
        <v>2332268391</v>
      </c>
      <c r="M21" s="174"/>
      <c r="N21" s="166"/>
    </row>
    <row r="22" spans="2:16" ht="15.9" customHeight="1">
      <c r="B22" s="111"/>
      <c r="C22" s="13" t="s">
        <v>183</v>
      </c>
      <c r="D22" s="58"/>
      <c r="E22" s="57"/>
      <c r="F22" s="57"/>
      <c r="G22" s="57"/>
      <c r="H22" s="57"/>
      <c r="I22" s="136"/>
      <c r="J22" s="286">
        <f>N22</f>
        <v>0</v>
      </c>
      <c r="K22" s="305"/>
      <c r="L22" s="161"/>
      <c r="M22" s="174"/>
      <c r="N22" s="162">
        <v>0</v>
      </c>
    </row>
    <row r="23" spans="2:16" ht="15.9" customHeight="1">
      <c r="B23" s="111"/>
      <c r="C23" s="13" t="s">
        <v>184</v>
      </c>
      <c r="D23" s="58"/>
      <c r="E23" s="57"/>
      <c r="F23" s="57"/>
      <c r="G23" s="57"/>
      <c r="H23" s="57"/>
      <c r="I23" s="136"/>
      <c r="J23" s="286">
        <f>N23</f>
        <v>0</v>
      </c>
      <c r="K23" s="305"/>
      <c r="L23" s="161"/>
      <c r="M23" s="174"/>
      <c r="N23" s="162">
        <v>0</v>
      </c>
    </row>
    <row r="24" spans="2:16" ht="15.9" customHeight="1">
      <c r="B24" s="111"/>
      <c r="C24" s="53" t="s">
        <v>185</v>
      </c>
      <c r="D24" s="58"/>
      <c r="E24" s="58"/>
      <c r="F24" s="57"/>
      <c r="G24" s="57"/>
      <c r="H24" s="57"/>
      <c r="I24" s="136"/>
      <c r="J24" s="286">
        <f>L24+M24</f>
        <v>-25227577</v>
      </c>
      <c r="K24" s="305"/>
      <c r="L24" s="158">
        <v>-7820553</v>
      </c>
      <c r="M24" s="192">
        <v>-17407024</v>
      </c>
      <c r="N24" s="261">
        <v>0</v>
      </c>
      <c r="O24" s="112"/>
      <c r="P24" s="112"/>
    </row>
    <row r="25" spans="2:16" ht="15.9" customHeight="1">
      <c r="B25" s="139"/>
      <c r="C25" s="59" t="s">
        <v>15</v>
      </c>
      <c r="D25" s="60"/>
      <c r="E25" s="60"/>
      <c r="F25" s="61"/>
      <c r="G25" s="61"/>
      <c r="H25" s="61"/>
      <c r="I25" s="143"/>
      <c r="J25" s="306">
        <f>L25+M25</f>
        <v>7242302021</v>
      </c>
      <c r="K25" s="307"/>
      <c r="L25" s="155">
        <v>322255072</v>
      </c>
      <c r="M25" s="184">
        <v>6920046949</v>
      </c>
      <c r="N25" s="191"/>
      <c r="O25" s="112"/>
      <c r="P25" s="112"/>
    </row>
    <row r="26" spans="2:16" ht="15.9" customHeight="1" thickBot="1">
      <c r="B26" s="144"/>
      <c r="C26" s="145" t="s">
        <v>173</v>
      </c>
      <c r="D26" s="146"/>
      <c r="E26" s="147"/>
      <c r="F26" s="147"/>
      <c r="G26" s="148"/>
      <c r="H26" s="147"/>
      <c r="I26" s="149"/>
      <c r="J26" s="308">
        <f>J14+J20+J21+J22+J23+J24+J25</f>
        <v>12338433540</v>
      </c>
      <c r="K26" s="309"/>
      <c r="L26" s="156">
        <f>L15+L20+L21+L24+L25</f>
        <v>3779596457</v>
      </c>
      <c r="M26" s="185">
        <f>M14+M15+M24+M25</f>
        <v>8558837083</v>
      </c>
      <c r="N26" s="167">
        <f>N14+N22+N23</f>
        <v>0</v>
      </c>
      <c r="O26" s="112"/>
      <c r="P26" s="112"/>
    </row>
    <row r="27" spans="2:16" ht="15.9" customHeight="1" thickBot="1">
      <c r="B27" s="150" t="s">
        <v>174</v>
      </c>
      <c r="C27" s="151"/>
      <c r="D27" s="152"/>
      <c r="E27" s="152"/>
      <c r="F27" s="153"/>
      <c r="G27" s="153"/>
      <c r="H27" s="153"/>
      <c r="I27" s="154"/>
      <c r="J27" s="292">
        <f>J9+J26</f>
        <v>607412035470</v>
      </c>
      <c r="K27" s="310"/>
      <c r="L27" s="157">
        <f>L9+L26</f>
        <v>705540672524</v>
      </c>
      <c r="M27" s="186">
        <f>M9+M26</f>
        <v>-98128637054</v>
      </c>
      <c r="N27" s="168">
        <f>N9+N26</f>
        <v>0</v>
      </c>
      <c r="O27" s="112"/>
      <c r="P27" s="112"/>
    </row>
    <row r="28" spans="2:16" ht="15.6" customHeight="1">
      <c r="B28" s="128"/>
      <c r="C28" s="128"/>
      <c r="D28" s="128"/>
      <c r="E28" s="128"/>
      <c r="F28" s="128"/>
      <c r="G28" s="128"/>
      <c r="H28" s="128"/>
      <c r="I28" s="128"/>
      <c r="M28" s="112"/>
      <c r="N28" s="112"/>
      <c r="O28" s="112"/>
      <c r="P28" s="112"/>
    </row>
    <row r="29" spans="2:16" ht="15.6" customHeight="1">
      <c r="B29" s="128"/>
      <c r="C29" s="128"/>
      <c r="D29" s="128"/>
      <c r="E29" s="128"/>
      <c r="F29" s="128"/>
      <c r="G29" s="128"/>
      <c r="H29" s="128"/>
      <c r="I29" s="128"/>
    </row>
    <row r="30" spans="2:16" ht="15.6" customHeight="1"/>
    <row r="31" spans="2:16" ht="15.6" customHeight="1"/>
    <row r="32" spans="2:16" ht="15.6" customHeight="1"/>
    <row r="33" s="107" customFormat="1" ht="15.6" customHeight="1"/>
    <row r="34" s="107" customFormat="1" ht="15.6" customHeight="1"/>
    <row r="35" s="107" customFormat="1" ht="15.6" customHeight="1"/>
    <row r="36" s="107" customFormat="1" ht="15.6" customHeight="1"/>
    <row r="37" s="107" customFormat="1" ht="15.6" customHeight="1"/>
    <row r="38" s="107" customFormat="1" ht="15.6" customHeight="1"/>
    <row r="39" s="107" customFormat="1" ht="15.6" customHeight="1"/>
    <row r="40" s="107" customFormat="1" ht="15.6" customHeight="1"/>
    <row r="41" s="107" customFormat="1" ht="15.6" customHeight="1"/>
    <row r="42" s="107" customFormat="1" ht="15.6" customHeight="1"/>
    <row r="43" s="107" customFormat="1" ht="15.6" customHeight="1"/>
    <row r="44" s="107" customFormat="1" ht="15.6" customHeight="1"/>
    <row r="45" s="107" customFormat="1" ht="15.6" customHeight="1"/>
    <row r="46" s="107" customFormat="1" ht="15.6" customHeight="1"/>
    <row r="47" s="107" customFormat="1" ht="15.6" customHeight="1"/>
    <row r="48" s="107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15.6" customHeight="1"/>
    <row r="58" spans="2:9" ht="15.6" customHeight="1"/>
    <row r="59" spans="2:9" ht="15.6" customHeight="1"/>
    <row r="60" spans="2:9" ht="21" customHeight="1"/>
    <row r="61" spans="2:9" ht="4.5" customHeight="1"/>
    <row r="62" spans="2:9" ht="15.75" customHeight="1">
      <c r="B62" s="113"/>
      <c r="C62" s="113"/>
      <c r="D62" s="113"/>
      <c r="E62" s="113"/>
      <c r="F62" s="113"/>
      <c r="G62" s="113"/>
      <c r="H62" s="113"/>
      <c r="I62" s="113"/>
    </row>
    <row r="63" spans="2:9" ht="15.6" customHeight="1">
      <c r="B63" s="123"/>
      <c r="C63" s="123"/>
      <c r="D63" s="123"/>
      <c r="E63" s="123"/>
      <c r="F63" s="123"/>
      <c r="G63" s="123"/>
      <c r="H63" s="123"/>
      <c r="I63" s="123"/>
    </row>
    <row r="64" spans="2:9" ht="15.6" customHeight="1"/>
    <row r="65" spans="2:14" ht="15.6" customHeight="1"/>
    <row r="66" spans="2:14" ht="15.6" customHeight="1"/>
    <row r="67" spans="2:14" ht="15.6" customHeight="1"/>
    <row r="68" spans="2:14" s="123" customFormat="1" ht="12.9" customHeight="1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</row>
    <row r="69" spans="2:14" ht="18" customHeight="1">
      <c r="J69" s="123"/>
      <c r="K69" s="123"/>
      <c r="L69" s="123"/>
      <c r="M69" s="123"/>
      <c r="N69" s="123"/>
    </row>
    <row r="70" spans="2:14" ht="27" customHeight="1"/>
    <row r="81" s="107" customFormat="1" ht="18" customHeight="1"/>
    <row r="82" s="107" customFormat="1" ht="18" customHeight="1"/>
    <row r="83" s="107" customFormat="1" ht="18" customHeight="1"/>
    <row r="84" s="107" customFormat="1" ht="18" customHeight="1"/>
    <row r="85" s="107" customFormat="1" ht="18" customHeight="1"/>
    <row r="86" s="107" customFormat="1" ht="18" customHeight="1"/>
    <row r="87" s="107" customFormat="1" ht="18" customHeight="1"/>
    <row r="88" s="107" customFormat="1" ht="18" customHeight="1"/>
    <row r="89" s="107" customFormat="1" ht="18" customHeight="1"/>
    <row r="90" s="107" customFormat="1" ht="18" customHeight="1"/>
    <row r="91" s="107" customFormat="1" ht="18" customHeight="1"/>
    <row r="92" s="107" customFormat="1" ht="18" customHeight="1"/>
    <row r="93" s="107" customFormat="1" ht="18" customHeight="1"/>
    <row r="94" s="107" customFormat="1" ht="18" customHeight="1"/>
    <row r="95" s="107" customFormat="1" ht="18" customHeight="1"/>
    <row r="96" s="107" customFormat="1" ht="18" customHeight="1"/>
    <row r="102" spans="2:14" s="113" customFormat="1" ht="18" customHeight="1"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</row>
    <row r="103" spans="2:14" s="123" customFormat="1" ht="12.9" customHeight="1">
      <c r="B103" s="107"/>
      <c r="C103" s="107"/>
      <c r="D103" s="107"/>
      <c r="E103" s="107"/>
      <c r="F103" s="107"/>
      <c r="G103" s="107"/>
      <c r="H103" s="107"/>
      <c r="I103" s="107"/>
      <c r="J103" s="113"/>
      <c r="K103" s="113"/>
      <c r="L103" s="113"/>
      <c r="M103" s="113"/>
      <c r="N103" s="113"/>
    </row>
    <row r="104" spans="2:14" ht="18" customHeight="1">
      <c r="J104" s="123"/>
      <c r="K104" s="123"/>
      <c r="L104" s="123"/>
      <c r="M104" s="123"/>
      <c r="N104" s="123"/>
    </row>
    <row r="105" spans="2:14" ht="27" customHeight="1"/>
    <row r="116" spans="2:9" ht="18" customHeight="1">
      <c r="B116" s="113"/>
      <c r="C116" s="113"/>
      <c r="D116" s="113"/>
      <c r="E116" s="113"/>
      <c r="F116" s="113"/>
      <c r="G116" s="113"/>
      <c r="H116" s="113"/>
      <c r="I116" s="113"/>
    </row>
    <row r="117" spans="2:9" ht="18" customHeight="1">
      <c r="B117" s="123"/>
      <c r="C117" s="123"/>
      <c r="D117" s="123"/>
      <c r="E117" s="123"/>
      <c r="F117" s="123"/>
      <c r="G117" s="123"/>
      <c r="H117" s="123"/>
      <c r="I117" s="123"/>
    </row>
    <row r="144" spans="2:14" s="113" customFormat="1" ht="18" customHeight="1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</row>
    <row r="145" spans="2:14" s="123" customFormat="1" ht="12.9" customHeight="1">
      <c r="B145" s="107"/>
      <c r="C145" s="107"/>
      <c r="D145" s="107"/>
      <c r="E145" s="107"/>
      <c r="F145" s="107"/>
      <c r="G145" s="107"/>
      <c r="H145" s="107"/>
      <c r="I145" s="107"/>
      <c r="J145" s="113"/>
      <c r="K145" s="113"/>
      <c r="L145" s="113"/>
      <c r="M145" s="113"/>
      <c r="N145" s="113"/>
    </row>
    <row r="146" spans="2:14" ht="18" customHeight="1">
      <c r="J146" s="123"/>
      <c r="K146" s="123"/>
      <c r="L146" s="123"/>
      <c r="M146" s="123"/>
      <c r="N146" s="123"/>
    </row>
    <row r="147" spans="2:14" ht="27" customHeight="1"/>
    <row r="148" spans="2:14" ht="14.4" customHeight="1"/>
    <row r="149" spans="2:14" ht="14.4" customHeight="1"/>
    <row r="150" spans="2:14" ht="14.4" customHeight="1"/>
    <row r="151" spans="2:14" ht="14.4" customHeight="1"/>
    <row r="152" spans="2:14" ht="14.4" customHeight="1"/>
    <row r="153" spans="2:14" ht="14.4" customHeight="1"/>
    <row r="154" spans="2:14" ht="14.4" customHeight="1"/>
    <row r="155" spans="2:14" ht="14.4" customHeight="1"/>
    <row r="156" spans="2:14" ht="14.4" customHeight="1"/>
    <row r="157" spans="2:14" ht="14.4" customHeight="1"/>
    <row r="158" spans="2:14" ht="14.4" customHeight="1"/>
    <row r="159" spans="2:14" ht="14.4" customHeight="1"/>
    <row r="160" spans="2:14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 s="124"/>
      <c r="C176" s="124"/>
      <c r="D176" s="124"/>
      <c r="E176" s="124"/>
      <c r="F176" s="124"/>
      <c r="G176" s="124"/>
      <c r="H176" s="124"/>
      <c r="I176" s="124"/>
    </row>
    <row r="177" spans="2:9" ht="14.4" customHeight="1"/>
    <row r="178" spans="2:9" ht="14.4" customHeight="1">
      <c r="B178" s="125"/>
      <c r="C178" s="125"/>
      <c r="D178" s="125"/>
      <c r="E178" s="125"/>
      <c r="F178" s="125"/>
      <c r="G178" s="125"/>
      <c r="H178" s="125"/>
      <c r="I178" s="125"/>
    </row>
    <row r="179" spans="2:9" ht="14.4" customHeight="1">
      <c r="B179" s="125"/>
      <c r="C179" s="125"/>
      <c r="D179" s="125"/>
      <c r="E179" s="125"/>
      <c r="F179" s="125"/>
      <c r="G179" s="125"/>
      <c r="H179" s="125"/>
      <c r="I179" s="125"/>
    </row>
    <row r="180" spans="2:9" ht="14.4" customHeight="1">
      <c r="B180" s="125"/>
      <c r="C180" s="125"/>
      <c r="D180" s="125"/>
      <c r="E180" s="125"/>
      <c r="F180" s="125"/>
      <c r="G180" s="125"/>
      <c r="H180" s="125"/>
      <c r="I180" s="125"/>
    </row>
    <row r="181" spans="2:9" ht="14.4" customHeight="1">
      <c r="B181" s="125"/>
      <c r="C181" s="125"/>
      <c r="D181" s="125"/>
      <c r="E181" s="125"/>
      <c r="F181" s="125"/>
      <c r="G181" s="125"/>
      <c r="H181" s="125"/>
      <c r="I181" s="125"/>
    </row>
    <row r="182" spans="2:9" ht="14.4" customHeight="1">
      <c r="B182" s="125"/>
      <c r="C182" s="125"/>
      <c r="D182" s="125"/>
      <c r="E182" s="125"/>
      <c r="F182" s="125"/>
      <c r="G182" s="125"/>
      <c r="H182" s="125"/>
      <c r="I182" s="125"/>
    </row>
    <row r="183" spans="2:9" ht="14.4" customHeight="1">
      <c r="B183" s="125"/>
      <c r="C183" s="125"/>
      <c r="D183" s="125"/>
      <c r="E183" s="125"/>
      <c r="F183" s="125"/>
      <c r="G183" s="125"/>
      <c r="H183" s="125"/>
      <c r="I183" s="125"/>
    </row>
    <row r="184" spans="2:9" ht="14.4" customHeight="1">
      <c r="B184" s="125"/>
      <c r="C184" s="125"/>
      <c r="D184" s="125"/>
      <c r="E184" s="125"/>
      <c r="F184" s="125"/>
      <c r="G184" s="125"/>
      <c r="H184" s="125"/>
      <c r="I184" s="125"/>
    </row>
    <row r="185" spans="2:9" ht="14.4" customHeight="1">
      <c r="B185" s="125"/>
      <c r="C185" s="125"/>
      <c r="D185" s="125"/>
      <c r="E185" s="125"/>
      <c r="F185" s="125"/>
      <c r="G185" s="125"/>
      <c r="H185" s="125"/>
      <c r="I185" s="125"/>
    </row>
    <row r="186" spans="2:9" ht="14.4" customHeight="1">
      <c r="B186" s="125"/>
      <c r="C186" s="125"/>
      <c r="D186" s="125"/>
      <c r="E186" s="125"/>
      <c r="F186" s="125"/>
      <c r="G186" s="125"/>
      <c r="H186" s="125"/>
      <c r="I186" s="125"/>
    </row>
    <row r="187" spans="2:9" ht="14.4" customHeight="1">
      <c r="B187" s="125"/>
      <c r="C187" s="125"/>
      <c r="D187" s="125"/>
      <c r="E187" s="125"/>
      <c r="F187" s="125"/>
      <c r="G187" s="125"/>
      <c r="H187" s="125"/>
      <c r="I187" s="125"/>
    </row>
    <row r="188" spans="2:9" ht="14.4" customHeight="1">
      <c r="B188" s="113"/>
      <c r="C188" s="113"/>
      <c r="D188" s="113"/>
      <c r="E188" s="113"/>
      <c r="F188" s="113"/>
      <c r="G188" s="113"/>
      <c r="H188" s="113"/>
      <c r="I188" s="113"/>
    </row>
    <row r="189" spans="2:9" ht="14.4" customHeight="1"/>
    <row r="190" spans="2:9" ht="14.4" customHeight="1"/>
    <row r="191" spans="2:9" ht="14.4" customHeight="1"/>
    <row r="192" spans="2:9" ht="14.4" customHeight="1"/>
    <row r="193" spans="2:14" ht="14.4" customHeight="1"/>
    <row r="194" spans="2:14" ht="14.4" customHeight="1"/>
    <row r="195" spans="2:14" ht="14.4" customHeight="1"/>
    <row r="196" spans="2:14" ht="14.4" customHeight="1"/>
    <row r="197" spans="2:14" ht="14.4" customHeight="1"/>
    <row r="198" spans="2:14" s="113" customFormat="1" ht="14.4" customHeight="1"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</row>
    <row r="199" spans="2:14" s="123" customFormat="1" ht="12.9" customHeight="1">
      <c r="B199" s="107"/>
      <c r="C199" s="107"/>
      <c r="D199" s="107"/>
      <c r="E199" s="107"/>
      <c r="F199" s="107"/>
      <c r="G199" s="107"/>
      <c r="H199" s="107"/>
      <c r="I199" s="107"/>
      <c r="J199" s="113"/>
      <c r="K199" s="113"/>
      <c r="L199" s="113"/>
      <c r="M199" s="113"/>
      <c r="N199" s="113"/>
    </row>
    <row r="200" spans="2:14" ht="18" customHeight="1">
      <c r="J200" s="123"/>
      <c r="K200" s="123"/>
      <c r="L200" s="123"/>
      <c r="M200" s="123"/>
      <c r="N200" s="123"/>
    </row>
    <row r="201" spans="2:14" ht="27" customHeight="1"/>
    <row r="202" spans="2:14" ht="13.5" customHeight="1"/>
    <row r="203" spans="2:14" ht="13.5" customHeight="1"/>
    <row r="204" spans="2:14" ht="13.5" customHeight="1"/>
    <row r="205" spans="2:14" ht="13.5" customHeight="1"/>
    <row r="206" spans="2:14" ht="13.5" customHeight="1"/>
    <row r="207" spans="2:14" ht="13.5" customHeight="1"/>
    <row r="208" spans="2:14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spans="1:14" ht="13.5" customHeight="1"/>
    <row r="258" spans="1:14" s="124" customFormat="1" ht="13.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</row>
    <row r="259" spans="1:14" ht="15" customHeight="1">
      <c r="J259" s="124"/>
      <c r="K259" s="124"/>
      <c r="L259" s="124"/>
      <c r="M259" s="124"/>
      <c r="N259" s="124"/>
    </row>
    <row r="260" spans="1:14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</row>
    <row r="261" spans="1:14" s="113" customFormat="1" ht="18" customHeight="1">
      <c r="A261" s="107"/>
      <c r="B261" s="107"/>
      <c r="C261" s="107"/>
      <c r="D261" s="107"/>
      <c r="E261" s="107"/>
      <c r="F261" s="107"/>
      <c r="G261" s="107"/>
      <c r="H261" s="107"/>
      <c r="I261" s="107"/>
    </row>
    <row r="262" spans="1:14" s="113" customFormat="1" ht="18" customHeight="1">
      <c r="A262" s="107"/>
      <c r="B262" s="107"/>
      <c r="C262" s="107"/>
      <c r="D262" s="107"/>
      <c r="E262" s="107"/>
      <c r="F262" s="107"/>
      <c r="G262" s="107"/>
      <c r="H262" s="107"/>
      <c r="I262" s="107"/>
    </row>
    <row r="263" spans="1:14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</row>
    <row r="264" spans="1:14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</row>
    <row r="265" spans="1:14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</row>
    <row r="266" spans="1:14" ht="18" customHeight="1">
      <c r="J266" s="113"/>
      <c r="K266" s="113"/>
      <c r="L266" s="113"/>
      <c r="M266" s="113"/>
      <c r="N266" s="113"/>
    </row>
    <row r="268" spans="1:14" s="113" customFormat="1" ht="18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</row>
    <row r="269" spans="1:14" s="113" customFormat="1" ht="18" customHeight="1">
      <c r="A269" s="107"/>
      <c r="B269" s="107"/>
      <c r="C269" s="107"/>
      <c r="D269" s="107"/>
      <c r="E269" s="107"/>
      <c r="F269" s="107"/>
      <c r="G269" s="107"/>
      <c r="H269" s="107"/>
      <c r="I269" s="107"/>
    </row>
    <row r="270" spans="1:14" s="113" customFormat="1" ht="18" customHeight="1">
      <c r="A270" s="107"/>
      <c r="B270" s="107"/>
      <c r="C270" s="107"/>
      <c r="D270" s="107"/>
      <c r="E270" s="107"/>
      <c r="F270" s="107"/>
      <c r="G270" s="107"/>
      <c r="H270" s="107"/>
      <c r="I270" s="107"/>
    </row>
    <row r="271" spans="1:14" ht="18" customHeight="1">
      <c r="J271" s="113"/>
      <c r="K271" s="113"/>
      <c r="L271" s="113"/>
      <c r="M271" s="113"/>
      <c r="N271" s="113"/>
    </row>
    <row r="272" spans="1:14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</sheetData>
  <mergeCells count="25">
    <mergeCell ref="J23:K23"/>
    <mergeCell ref="J25:K25"/>
    <mergeCell ref="J26:K26"/>
    <mergeCell ref="J27:K27"/>
    <mergeCell ref="J15:K15"/>
    <mergeCell ref="J16:K16"/>
    <mergeCell ref="J17:K17"/>
    <mergeCell ref="J18:K18"/>
    <mergeCell ref="J19:K19"/>
    <mergeCell ref="J20:K20"/>
    <mergeCell ref="J21:K21"/>
    <mergeCell ref="J22:K22"/>
    <mergeCell ref="J24:K24"/>
    <mergeCell ref="B3:N3"/>
    <mergeCell ref="B4:N4"/>
    <mergeCell ref="B5:N5"/>
    <mergeCell ref="B2:N2"/>
    <mergeCell ref="J14:K14"/>
    <mergeCell ref="B7:I8"/>
    <mergeCell ref="J7:K8"/>
    <mergeCell ref="J9:K9"/>
    <mergeCell ref="J10:K10"/>
    <mergeCell ref="J11:K11"/>
    <mergeCell ref="J12:K12"/>
    <mergeCell ref="J13:K13"/>
  </mergeCells>
  <phoneticPr fontId="3"/>
  <printOptions horizontalCentered="1"/>
  <pageMargins left="0.39370078740157483" right="0.39370078740157483" top="0.51181102362204722" bottom="0.59055118110236227" header="0.35433070866141736" footer="0.31496062992125984"/>
  <pageSetup paperSize="9" scale="95" orientation="portrait" cellComments="asDisplayed" r:id="rId1"/>
  <headerFooter alignWithMargins="0"/>
  <rowBreaks count="2" manualBreakCount="2">
    <brk id="143" max="16383" man="1"/>
    <brk id="197" max="16383" man="1"/>
  </rowBreaks>
  <ignoredErrors>
    <ignoredError sqref="L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B1:W62"/>
  <sheetViews>
    <sheetView topLeftCell="B2" zoomScaleNormal="100" zoomScaleSheetLayoutView="100" workbookViewId="0">
      <selection activeCell="B2" sqref="B2"/>
    </sheetView>
  </sheetViews>
  <sheetFormatPr defaultRowHeight="10.8"/>
  <cols>
    <col min="1" max="1" width="0" hidden="1" customWidth="1"/>
    <col min="2" max="15" width="2.875" customWidth="1"/>
    <col min="16" max="17" width="11" customWidth="1"/>
    <col min="18" max="19" width="10.375" customWidth="1"/>
    <col min="20" max="23" width="11" customWidth="1"/>
    <col min="24" max="25" width="4.125" customWidth="1"/>
  </cols>
  <sheetData>
    <row r="1" spans="2:23" hidden="1"/>
    <row r="2" spans="2:23" ht="18.75" customHeight="1">
      <c r="R2" s="181"/>
      <c r="S2" s="181"/>
      <c r="T2" s="313" t="s">
        <v>186</v>
      </c>
      <c r="U2" s="313"/>
      <c r="V2" s="313"/>
      <c r="W2" s="313"/>
    </row>
    <row r="3" spans="2:23" ht="16.2">
      <c r="B3" s="324" t="s">
        <v>180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</row>
    <row r="4" spans="2:23" ht="12">
      <c r="B4" s="314" t="s">
        <v>260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</row>
    <row r="5" spans="2:23" ht="12">
      <c r="B5" s="314" t="s">
        <v>261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</row>
    <row r="6" spans="2:23" ht="16.8" thickBot="1">
      <c r="B6" s="32" t="str">
        <f>IF('貸借対照表(BS)円単位'!B5&lt;&gt;"",'貸借対照表(BS)円単位'!B5,"")</f>
        <v>連結</v>
      </c>
      <c r="C6" s="32"/>
      <c r="D6" s="32"/>
      <c r="E6" s="33"/>
      <c r="F6" s="34"/>
      <c r="G6" s="34"/>
      <c r="H6" s="34"/>
      <c r="I6" s="34"/>
      <c r="J6" s="34"/>
      <c r="K6" s="34"/>
      <c r="L6" s="34"/>
      <c r="M6" s="34"/>
      <c r="N6" s="34"/>
      <c r="O6" s="35"/>
      <c r="P6" s="34"/>
      <c r="Q6" s="35"/>
      <c r="R6" s="34"/>
      <c r="S6" s="34"/>
      <c r="T6" s="34"/>
      <c r="U6" s="36"/>
      <c r="V6" s="34"/>
      <c r="W6" s="36" t="s">
        <v>193</v>
      </c>
    </row>
    <row r="7" spans="2:23" s="11" customFormat="1" ht="15.15" customHeight="1" thickBot="1">
      <c r="B7" s="317" t="s">
        <v>1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9"/>
      <c r="P7" s="320" t="s">
        <v>2</v>
      </c>
      <c r="Q7" s="321"/>
      <c r="R7" s="37"/>
      <c r="S7" s="37"/>
      <c r="T7" s="37"/>
      <c r="U7" s="13"/>
      <c r="V7" s="37"/>
      <c r="W7" s="13"/>
    </row>
    <row r="8" spans="2:23" s="11" customFormat="1" ht="15.15" customHeight="1">
      <c r="B8" s="38"/>
      <c r="C8" s="39"/>
      <c r="D8" s="40" t="s">
        <v>67</v>
      </c>
      <c r="E8" s="40"/>
      <c r="F8" s="40"/>
      <c r="G8" s="40"/>
      <c r="H8" s="39"/>
      <c r="I8" s="40"/>
      <c r="J8" s="40"/>
      <c r="K8" s="40"/>
      <c r="L8" s="40"/>
      <c r="M8" s="39"/>
      <c r="N8" s="39"/>
      <c r="O8" s="39"/>
      <c r="P8" s="322">
        <f>P9+P24</f>
        <v>145811418844</v>
      </c>
      <c r="Q8" s="323"/>
      <c r="R8" s="41"/>
      <c r="S8" s="41"/>
      <c r="T8" s="41"/>
      <c r="U8" s="41"/>
      <c r="V8" s="41"/>
      <c r="W8" s="41"/>
    </row>
    <row r="9" spans="2:23" s="11" customFormat="1" ht="15.15" customHeight="1">
      <c r="B9" s="12"/>
      <c r="C9" s="13"/>
      <c r="D9" s="13"/>
      <c r="E9" s="14" t="s">
        <v>68</v>
      </c>
      <c r="F9" s="14"/>
      <c r="G9" s="14"/>
      <c r="H9" s="14"/>
      <c r="I9" s="14"/>
      <c r="J9" s="14"/>
      <c r="K9" s="14"/>
      <c r="L9" s="14"/>
      <c r="M9" s="13"/>
      <c r="N9" s="13"/>
      <c r="O9" s="13"/>
      <c r="P9" s="315">
        <f>P10+P15+P20</f>
        <v>46497800240</v>
      </c>
      <c r="Q9" s="316"/>
      <c r="R9" s="41"/>
      <c r="S9" s="41"/>
      <c r="T9" s="41"/>
      <c r="U9" s="41"/>
      <c r="V9" s="41"/>
      <c r="W9" s="41"/>
    </row>
    <row r="10" spans="2:23" s="11" customFormat="1" ht="15.15" customHeight="1">
      <c r="B10" s="12"/>
      <c r="C10" s="13"/>
      <c r="D10" s="13"/>
      <c r="E10" s="14"/>
      <c r="F10" s="14" t="s">
        <v>69</v>
      </c>
      <c r="G10" s="14"/>
      <c r="H10" s="14"/>
      <c r="I10" s="14"/>
      <c r="J10" s="14"/>
      <c r="K10" s="14"/>
      <c r="L10" s="14"/>
      <c r="M10" s="13"/>
      <c r="N10" s="13"/>
      <c r="O10" s="13"/>
      <c r="P10" s="315">
        <f>SUM(P11:Q14)</f>
        <v>14211361164</v>
      </c>
      <c r="Q10" s="316"/>
      <c r="R10" s="41"/>
      <c r="S10" s="41" t="s">
        <v>70</v>
      </c>
      <c r="T10" s="41"/>
      <c r="U10" s="41"/>
      <c r="V10" s="41"/>
      <c r="W10" s="41"/>
    </row>
    <row r="11" spans="2:23" s="11" customFormat="1" ht="15.15" customHeight="1">
      <c r="B11" s="12"/>
      <c r="C11" s="13"/>
      <c r="D11" s="13"/>
      <c r="E11" s="14"/>
      <c r="F11" s="14"/>
      <c r="G11" s="14" t="s">
        <v>71</v>
      </c>
      <c r="H11" s="14"/>
      <c r="I11" s="14"/>
      <c r="J11" s="14"/>
      <c r="K11" s="14"/>
      <c r="L11" s="14"/>
      <c r="M11" s="13"/>
      <c r="N11" s="13"/>
      <c r="O11" s="13"/>
      <c r="P11" s="315">
        <v>11632353495</v>
      </c>
      <c r="Q11" s="316"/>
      <c r="R11" s="41"/>
      <c r="S11" s="41"/>
      <c r="T11" s="41"/>
      <c r="U11" s="41"/>
      <c r="V11" s="41"/>
      <c r="W11" s="41"/>
    </row>
    <row r="12" spans="2:23" s="11" customFormat="1" ht="15.15" customHeight="1">
      <c r="B12" s="12"/>
      <c r="C12" s="13"/>
      <c r="D12" s="13"/>
      <c r="E12" s="14"/>
      <c r="F12" s="14"/>
      <c r="G12" s="14" t="s">
        <v>72</v>
      </c>
      <c r="H12" s="14"/>
      <c r="I12" s="14"/>
      <c r="J12" s="14"/>
      <c r="K12" s="14"/>
      <c r="L12" s="14"/>
      <c r="M12" s="13"/>
      <c r="N12" s="13"/>
      <c r="O12" s="13"/>
      <c r="P12" s="315">
        <v>823420743</v>
      </c>
      <c r="Q12" s="316"/>
      <c r="R12" s="41"/>
      <c r="S12" s="41"/>
      <c r="T12" s="41"/>
      <c r="U12" s="41"/>
      <c r="V12" s="41"/>
      <c r="W12" s="41"/>
    </row>
    <row r="13" spans="2:23" s="11" customFormat="1" ht="15.15" customHeight="1">
      <c r="B13" s="12"/>
      <c r="C13" s="13"/>
      <c r="D13" s="13"/>
      <c r="E13" s="14"/>
      <c r="F13" s="14"/>
      <c r="G13" s="14" t="s">
        <v>73</v>
      </c>
      <c r="H13" s="14"/>
      <c r="I13" s="14"/>
      <c r="J13" s="14"/>
      <c r="K13" s="14"/>
      <c r="L13" s="14"/>
      <c r="M13" s="13"/>
      <c r="N13" s="13"/>
      <c r="O13" s="13"/>
      <c r="P13" s="315">
        <v>36778</v>
      </c>
      <c r="Q13" s="316"/>
      <c r="R13" s="41"/>
      <c r="S13" s="41"/>
      <c r="T13" s="41"/>
      <c r="U13" s="41"/>
      <c r="V13" s="41"/>
      <c r="W13" s="41"/>
    </row>
    <row r="14" spans="2:23" s="11" customFormat="1" ht="15.15" customHeight="1">
      <c r="B14" s="12"/>
      <c r="C14" s="13"/>
      <c r="D14" s="13"/>
      <c r="E14" s="14"/>
      <c r="F14" s="14"/>
      <c r="G14" s="14" t="s">
        <v>42</v>
      </c>
      <c r="H14" s="14"/>
      <c r="I14" s="14"/>
      <c r="J14" s="14"/>
      <c r="K14" s="14"/>
      <c r="L14" s="14"/>
      <c r="M14" s="13"/>
      <c r="N14" s="13"/>
      <c r="O14" s="13"/>
      <c r="P14" s="315">
        <v>1755550148</v>
      </c>
      <c r="Q14" s="316"/>
      <c r="R14" s="41"/>
      <c r="S14" s="41"/>
      <c r="T14" s="41"/>
      <c r="U14" s="41"/>
      <c r="V14" s="41"/>
      <c r="W14" s="41"/>
    </row>
    <row r="15" spans="2:23" s="11" customFormat="1" ht="15.15" customHeight="1">
      <c r="B15" s="12"/>
      <c r="C15" s="13"/>
      <c r="D15" s="13"/>
      <c r="E15" s="14"/>
      <c r="F15" s="14" t="s">
        <v>74</v>
      </c>
      <c r="G15" s="14"/>
      <c r="H15" s="14"/>
      <c r="I15" s="14"/>
      <c r="J15" s="14"/>
      <c r="K15" s="14"/>
      <c r="L15" s="14"/>
      <c r="M15" s="13"/>
      <c r="N15" s="13"/>
      <c r="O15" s="13"/>
      <c r="P15" s="315">
        <f>SUM(P16:Q19)</f>
        <v>29228595405</v>
      </c>
      <c r="Q15" s="316"/>
      <c r="R15" s="41"/>
      <c r="S15" s="41"/>
      <c r="T15" s="41"/>
      <c r="U15" s="41"/>
      <c r="V15" s="41"/>
      <c r="W15" s="41"/>
    </row>
    <row r="16" spans="2:23" s="11" customFormat="1" ht="15.15" customHeight="1">
      <c r="B16" s="12"/>
      <c r="C16" s="13"/>
      <c r="D16" s="13"/>
      <c r="E16" s="14"/>
      <c r="F16" s="14"/>
      <c r="G16" s="14" t="s">
        <v>75</v>
      </c>
      <c r="H16" s="14"/>
      <c r="I16" s="14"/>
      <c r="J16" s="14"/>
      <c r="K16" s="14"/>
      <c r="L16" s="14"/>
      <c r="M16" s="13"/>
      <c r="N16" s="13"/>
      <c r="O16" s="13"/>
      <c r="P16" s="315">
        <v>17139412344</v>
      </c>
      <c r="Q16" s="316"/>
      <c r="R16" s="41"/>
      <c r="S16" s="41"/>
      <c r="T16" s="41"/>
      <c r="U16" s="41"/>
      <c r="V16" s="41"/>
      <c r="W16" s="41"/>
    </row>
    <row r="17" spans="2:23" s="11" customFormat="1" ht="15.15" customHeight="1">
      <c r="B17" s="12"/>
      <c r="C17" s="13"/>
      <c r="D17" s="13"/>
      <c r="E17" s="14"/>
      <c r="F17" s="14"/>
      <c r="G17" s="14" t="s">
        <v>76</v>
      </c>
      <c r="H17" s="14"/>
      <c r="I17" s="14"/>
      <c r="J17" s="14"/>
      <c r="K17" s="14"/>
      <c r="L17" s="14"/>
      <c r="M17" s="13"/>
      <c r="N17" s="13"/>
      <c r="O17" s="13"/>
      <c r="P17" s="315">
        <v>2240841507</v>
      </c>
      <c r="Q17" s="316"/>
      <c r="R17" s="41"/>
      <c r="S17" s="41"/>
      <c r="T17" s="41"/>
      <c r="U17" s="41"/>
      <c r="V17" s="41"/>
      <c r="W17" s="41"/>
    </row>
    <row r="18" spans="2:23" s="11" customFormat="1" ht="15.15" customHeight="1">
      <c r="B18" s="12"/>
      <c r="C18" s="13"/>
      <c r="D18" s="13"/>
      <c r="E18" s="14"/>
      <c r="F18" s="14"/>
      <c r="G18" s="14" t="s">
        <v>77</v>
      </c>
      <c r="H18" s="14"/>
      <c r="I18" s="14"/>
      <c r="J18" s="14"/>
      <c r="K18" s="14"/>
      <c r="L18" s="14"/>
      <c r="M18" s="13"/>
      <c r="N18" s="13"/>
      <c r="O18" s="13"/>
      <c r="P18" s="315">
        <v>7573506073</v>
      </c>
      <c r="Q18" s="316"/>
      <c r="R18" s="41"/>
      <c r="S18" s="41"/>
      <c r="T18" s="41"/>
      <c r="U18" s="41"/>
      <c r="V18" s="41"/>
      <c r="W18" s="41"/>
    </row>
    <row r="19" spans="2:23" s="11" customFormat="1" ht="15.15" customHeight="1">
      <c r="B19" s="12"/>
      <c r="C19" s="13"/>
      <c r="D19" s="13"/>
      <c r="E19" s="14"/>
      <c r="F19" s="14"/>
      <c r="G19" s="14" t="s">
        <v>42</v>
      </c>
      <c r="H19" s="14"/>
      <c r="I19" s="14"/>
      <c r="J19" s="14"/>
      <c r="K19" s="14"/>
      <c r="L19" s="14"/>
      <c r="M19" s="13"/>
      <c r="N19" s="13"/>
      <c r="O19" s="13"/>
      <c r="P19" s="315">
        <v>2274835481</v>
      </c>
      <c r="Q19" s="316"/>
      <c r="R19" s="41"/>
      <c r="S19" s="41"/>
      <c r="T19" s="41"/>
      <c r="U19" s="41"/>
      <c r="V19" s="41"/>
      <c r="W19" s="41"/>
    </row>
    <row r="20" spans="2:23" s="11" customFormat="1" ht="15.15" customHeight="1">
      <c r="B20" s="12"/>
      <c r="C20" s="13"/>
      <c r="D20" s="13"/>
      <c r="E20" s="14"/>
      <c r="F20" s="14" t="s">
        <v>78</v>
      </c>
      <c r="G20" s="14"/>
      <c r="H20" s="14"/>
      <c r="I20" s="14"/>
      <c r="J20" s="14"/>
      <c r="K20" s="14"/>
      <c r="L20" s="14"/>
      <c r="M20" s="13"/>
      <c r="N20" s="13"/>
      <c r="O20" s="13"/>
      <c r="P20" s="315">
        <f>SUM(P21:Q23)</f>
        <v>3057843671</v>
      </c>
      <c r="Q20" s="316"/>
      <c r="R20" s="41"/>
      <c r="S20" s="41"/>
      <c r="T20" s="42"/>
      <c r="U20" s="42"/>
      <c r="V20" s="42"/>
      <c r="W20" s="42"/>
    </row>
    <row r="21" spans="2:23" s="11" customFormat="1" ht="15.15" customHeight="1">
      <c r="B21" s="12"/>
      <c r="C21" s="13"/>
      <c r="D21" s="13"/>
      <c r="E21" s="14"/>
      <c r="F21" s="14"/>
      <c r="G21" s="13" t="s">
        <v>79</v>
      </c>
      <c r="H21" s="13"/>
      <c r="I21" s="14"/>
      <c r="J21" s="13"/>
      <c r="K21" s="14"/>
      <c r="L21" s="14"/>
      <c r="M21" s="13"/>
      <c r="N21" s="13"/>
      <c r="O21" s="13"/>
      <c r="P21" s="315">
        <v>365321500</v>
      </c>
      <c r="Q21" s="316"/>
      <c r="R21" s="41"/>
      <c r="S21" s="41"/>
      <c r="T21" s="42"/>
      <c r="U21" s="42"/>
      <c r="V21" s="42"/>
      <c r="W21" s="42"/>
    </row>
    <row r="22" spans="2:23" s="11" customFormat="1" ht="15.15" customHeight="1">
      <c r="B22" s="12"/>
      <c r="C22" s="13"/>
      <c r="D22" s="13"/>
      <c r="E22" s="14"/>
      <c r="F22" s="14"/>
      <c r="G22" s="14" t="s">
        <v>80</v>
      </c>
      <c r="H22" s="14"/>
      <c r="I22" s="14"/>
      <c r="J22" s="14"/>
      <c r="K22" s="14"/>
      <c r="L22" s="14"/>
      <c r="M22" s="13"/>
      <c r="N22" s="13"/>
      <c r="O22" s="13"/>
      <c r="P22" s="315">
        <v>160105301</v>
      </c>
      <c r="Q22" s="316"/>
      <c r="R22" s="41"/>
      <c r="S22" s="41"/>
      <c r="T22" s="42"/>
      <c r="U22" s="42"/>
      <c r="V22" s="42"/>
      <c r="W22" s="42"/>
    </row>
    <row r="23" spans="2:23" s="11" customFormat="1" ht="15.15" customHeight="1">
      <c r="B23" s="12"/>
      <c r="C23" s="13"/>
      <c r="D23" s="13"/>
      <c r="E23" s="14"/>
      <c r="F23" s="14"/>
      <c r="G23" s="14" t="s">
        <v>15</v>
      </c>
      <c r="H23" s="14"/>
      <c r="I23" s="14"/>
      <c r="J23" s="14"/>
      <c r="K23" s="14"/>
      <c r="L23" s="14"/>
      <c r="M23" s="13"/>
      <c r="N23" s="13"/>
      <c r="O23" s="13"/>
      <c r="P23" s="315">
        <v>2532416870</v>
      </c>
      <c r="Q23" s="316"/>
      <c r="R23" s="41"/>
      <c r="S23" s="41"/>
      <c r="T23" s="42"/>
      <c r="U23" s="42"/>
      <c r="V23" s="42"/>
      <c r="W23" s="42"/>
    </row>
    <row r="24" spans="2:23" s="11" customFormat="1" ht="15.15" customHeight="1">
      <c r="B24" s="12"/>
      <c r="C24" s="13"/>
      <c r="D24" s="13"/>
      <c r="E24" s="20" t="s">
        <v>81</v>
      </c>
      <c r="F24" s="20"/>
      <c r="G24" s="14"/>
      <c r="H24" s="20"/>
      <c r="I24" s="14"/>
      <c r="J24" s="14"/>
      <c r="K24" s="14"/>
      <c r="L24" s="14"/>
      <c r="M24" s="13"/>
      <c r="N24" s="13"/>
      <c r="O24" s="13"/>
      <c r="P24" s="315">
        <f>SUM(P25:Q28)</f>
        <v>99313618604</v>
      </c>
      <c r="Q24" s="316"/>
      <c r="R24" s="41"/>
      <c r="S24" s="41"/>
      <c r="T24" s="42"/>
      <c r="U24" s="42"/>
      <c r="V24" s="42"/>
      <c r="W24" s="42"/>
    </row>
    <row r="25" spans="2:23" s="11" customFormat="1" ht="15.15" customHeight="1">
      <c r="B25" s="12"/>
      <c r="C25" s="13"/>
      <c r="D25" s="13"/>
      <c r="E25" s="14"/>
      <c r="F25" s="14" t="s">
        <v>82</v>
      </c>
      <c r="G25" s="14"/>
      <c r="H25" s="13"/>
      <c r="I25" s="14"/>
      <c r="J25" s="14"/>
      <c r="K25" s="14"/>
      <c r="L25" s="14"/>
      <c r="M25" s="13"/>
      <c r="N25" s="13"/>
      <c r="O25" s="13"/>
      <c r="P25" s="315">
        <v>54729436514</v>
      </c>
      <c r="Q25" s="316"/>
      <c r="R25" s="41"/>
      <c r="S25" s="41"/>
      <c r="T25" s="42"/>
      <c r="U25" s="42"/>
      <c r="V25" s="42"/>
      <c r="W25" s="42"/>
    </row>
    <row r="26" spans="2:23" s="11" customFormat="1" ht="15.15" customHeight="1">
      <c r="B26" s="12"/>
      <c r="C26" s="13"/>
      <c r="D26" s="13"/>
      <c r="E26" s="14"/>
      <c r="F26" s="14" t="s">
        <v>83</v>
      </c>
      <c r="G26" s="14"/>
      <c r="H26" s="13"/>
      <c r="I26" s="14"/>
      <c r="J26" s="14"/>
      <c r="K26" s="14"/>
      <c r="L26" s="14"/>
      <c r="M26" s="13"/>
      <c r="N26" s="13"/>
      <c r="O26" s="13"/>
      <c r="P26" s="315">
        <v>44640648800</v>
      </c>
      <c r="Q26" s="316"/>
      <c r="R26" s="41"/>
      <c r="S26" s="41"/>
      <c r="T26" s="41"/>
      <c r="U26" s="41"/>
      <c r="V26" s="41"/>
      <c r="W26" s="41"/>
    </row>
    <row r="27" spans="2:23" s="11" customFormat="1" ht="15.15" customHeight="1">
      <c r="B27" s="12"/>
      <c r="C27" s="13"/>
      <c r="D27" s="13"/>
      <c r="E27" s="14"/>
      <c r="F27" s="14" t="s">
        <v>84</v>
      </c>
      <c r="G27" s="14"/>
      <c r="H27" s="14"/>
      <c r="I27" s="14"/>
      <c r="J27" s="14"/>
      <c r="K27" s="14"/>
      <c r="L27" s="14"/>
      <c r="M27" s="13"/>
      <c r="N27" s="13"/>
      <c r="O27" s="13"/>
      <c r="P27" s="315">
        <v>0</v>
      </c>
      <c r="Q27" s="316"/>
      <c r="R27" s="41"/>
      <c r="S27" s="107"/>
      <c r="T27" s="41"/>
      <c r="U27" s="41"/>
      <c r="V27" s="41"/>
      <c r="W27" s="41"/>
    </row>
    <row r="28" spans="2:23" s="11" customFormat="1" ht="15.15" customHeight="1">
      <c r="B28" s="12"/>
      <c r="C28" s="13"/>
      <c r="D28" s="13"/>
      <c r="E28" s="14"/>
      <c r="F28" s="14" t="s">
        <v>85</v>
      </c>
      <c r="G28" s="14"/>
      <c r="H28" s="14"/>
      <c r="I28" s="14"/>
      <c r="J28" s="14"/>
      <c r="K28" s="14"/>
      <c r="L28" s="14"/>
      <c r="M28" s="13"/>
      <c r="N28" s="13"/>
      <c r="O28" s="13"/>
      <c r="P28" s="315">
        <v>-56466710</v>
      </c>
      <c r="Q28" s="316"/>
      <c r="R28" s="41"/>
      <c r="S28" s="41"/>
      <c r="T28" s="41"/>
      <c r="U28" s="41"/>
      <c r="V28" s="41"/>
      <c r="W28" s="41"/>
    </row>
    <row r="29" spans="2:23" s="11" customFormat="1" ht="15.15" customHeight="1">
      <c r="B29" s="12"/>
      <c r="C29" s="13"/>
      <c r="D29" s="19" t="s">
        <v>86</v>
      </c>
      <c r="E29" s="19"/>
      <c r="F29" s="14"/>
      <c r="G29" s="14"/>
      <c r="H29" s="14"/>
      <c r="I29" s="14"/>
      <c r="J29" s="14"/>
      <c r="K29" s="13"/>
      <c r="L29" s="13"/>
      <c r="M29" s="13"/>
      <c r="N29" s="13"/>
      <c r="O29" s="27"/>
      <c r="P29" s="315">
        <f>SUM(P30:Q31)</f>
        <v>14600026087</v>
      </c>
      <c r="Q29" s="316"/>
      <c r="R29" s="41"/>
      <c r="S29" s="41"/>
      <c r="T29" s="41"/>
      <c r="U29" s="41"/>
      <c r="V29" s="41"/>
      <c r="W29" s="41"/>
    </row>
    <row r="30" spans="2:23" s="11" customFormat="1" ht="15.15" customHeight="1">
      <c r="B30" s="12"/>
      <c r="C30" s="13"/>
      <c r="D30" s="13"/>
      <c r="E30" s="19" t="s">
        <v>87</v>
      </c>
      <c r="F30" s="19"/>
      <c r="G30" s="14"/>
      <c r="H30" s="14"/>
      <c r="I30" s="14"/>
      <c r="J30" s="14"/>
      <c r="K30" s="26"/>
      <c r="L30" s="26"/>
      <c r="M30" s="26"/>
      <c r="N30" s="13"/>
      <c r="O30" s="27"/>
      <c r="P30" s="315">
        <v>6425956415</v>
      </c>
      <c r="Q30" s="316"/>
      <c r="R30" s="41"/>
      <c r="S30" s="41"/>
      <c r="T30" s="41"/>
      <c r="U30" s="41"/>
      <c r="V30" s="41"/>
      <c r="W30" s="41"/>
    </row>
    <row r="31" spans="2:23" s="11" customFormat="1" ht="15.15" customHeight="1">
      <c r="B31" s="12"/>
      <c r="C31" s="13"/>
      <c r="D31" s="13"/>
      <c r="E31" s="14" t="s">
        <v>42</v>
      </c>
      <c r="F31" s="14"/>
      <c r="G31" s="13"/>
      <c r="H31" s="14"/>
      <c r="I31" s="14"/>
      <c r="J31" s="14"/>
      <c r="K31" s="26"/>
      <c r="L31" s="26"/>
      <c r="M31" s="26"/>
      <c r="N31" s="43"/>
      <c r="O31" s="44"/>
      <c r="P31" s="315">
        <v>8174069672</v>
      </c>
      <c r="Q31" s="316"/>
      <c r="R31" s="41"/>
      <c r="S31" s="41"/>
      <c r="T31" s="41"/>
      <c r="U31" s="41"/>
      <c r="V31" s="41"/>
      <c r="W31" s="41"/>
    </row>
    <row r="32" spans="2:23" s="11" customFormat="1" ht="15.15" customHeight="1">
      <c r="B32" s="45"/>
      <c r="C32" s="46" t="s">
        <v>88</v>
      </c>
      <c r="D32" s="46"/>
      <c r="E32" s="47"/>
      <c r="F32" s="47"/>
      <c r="G32" s="46"/>
      <c r="H32" s="47"/>
      <c r="I32" s="47"/>
      <c r="J32" s="47"/>
      <c r="K32" s="48"/>
      <c r="L32" s="48"/>
      <c r="M32" s="48"/>
      <c r="N32" s="49"/>
      <c r="O32" s="49"/>
      <c r="P32" s="328">
        <f>P8-P29</f>
        <v>131211392757</v>
      </c>
      <c r="Q32" s="329"/>
      <c r="R32" s="41"/>
      <c r="S32" s="41"/>
      <c r="T32" s="41"/>
      <c r="U32" s="41"/>
      <c r="V32" s="41"/>
      <c r="W32" s="41"/>
    </row>
    <row r="33" spans="2:23" s="11" customFormat="1" ht="15.15" customHeight="1">
      <c r="B33" s="12"/>
      <c r="C33" s="13"/>
      <c r="D33" s="14" t="s">
        <v>89</v>
      </c>
      <c r="E33" s="14"/>
      <c r="F33" s="14"/>
      <c r="G33" s="13"/>
      <c r="H33" s="14"/>
      <c r="I33" s="14"/>
      <c r="J33" s="14"/>
      <c r="K33" s="26"/>
      <c r="L33" s="26"/>
      <c r="M33" s="26"/>
      <c r="N33" s="50"/>
      <c r="O33" s="50"/>
      <c r="P33" s="315">
        <f>SUM(P34:Q38)</f>
        <v>14485473</v>
      </c>
      <c r="Q33" s="316"/>
      <c r="R33" s="41"/>
      <c r="S33" s="41"/>
      <c r="T33" s="41"/>
      <c r="U33" s="41"/>
      <c r="V33" s="41"/>
      <c r="W33" s="41"/>
    </row>
    <row r="34" spans="2:23" s="11" customFormat="1" ht="15.15" customHeight="1">
      <c r="B34" s="12"/>
      <c r="C34" s="13"/>
      <c r="D34" s="14"/>
      <c r="E34" s="14" t="s">
        <v>90</v>
      </c>
      <c r="F34" s="14"/>
      <c r="G34" s="13"/>
      <c r="H34" s="14"/>
      <c r="I34" s="14"/>
      <c r="J34" s="14"/>
      <c r="K34" s="26"/>
      <c r="L34" s="26"/>
      <c r="M34" s="26"/>
      <c r="N34" s="50"/>
      <c r="O34" s="50"/>
      <c r="P34" s="315">
        <v>0</v>
      </c>
      <c r="Q34" s="316"/>
      <c r="R34" s="41"/>
      <c r="S34" s="41"/>
      <c r="T34" s="41"/>
      <c r="U34" s="41"/>
      <c r="V34" s="41"/>
      <c r="W34" s="41"/>
    </row>
    <row r="35" spans="2:23" s="11" customFormat="1" ht="15.15" customHeight="1">
      <c r="B35" s="12"/>
      <c r="C35" s="13"/>
      <c r="D35" s="13"/>
      <c r="E35" s="20" t="s">
        <v>91</v>
      </c>
      <c r="F35" s="20"/>
      <c r="G35" s="14"/>
      <c r="H35" s="20"/>
      <c r="I35" s="14"/>
      <c r="J35" s="14"/>
      <c r="K35" s="14"/>
      <c r="L35" s="14"/>
      <c r="M35" s="13"/>
      <c r="N35" s="13"/>
      <c r="O35" s="13"/>
      <c r="P35" s="315">
        <v>14485473</v>
      </c>
      <c r="Q35" s="316"/>
      <c r="R35" s="41"/>
      <c r="S35" s="41"/>
      <c r="T35" s="41"/>
      <c r="U35" s="41"/>
      <c r="V35" s="41"/>
      <c r="W35" s="41"/>
    </row>
    <row r="36" spans="2:23" s="11" customFormat="1" ht="15.15" customHeight="1">
      <c r="B36" s="12"/>
      <c r="C36" s="13"/>
      <c r="D36" s="13"/>
      <c r="E36" s="13" t="s">
        <v>92</v>
      </c>
      <c r="F36" s="13"/>
      <c r="G36" s="14"/>
      <c r="H36" s="13"/>
      <c r="I36" s="14"/>
      <c r="J36" s="13"/>
      <c r="K36" s="14"/>
      <c r="L36" s="14"/>
      <c r="M36" s="13"/>
      <c r="N36" s="13"/>
      <c r="O36" s="13"/>
      <c r="P36" s="315">
        <v>0</v>
      </c>
      <c r="Q36" s="316"/>
      <c r="R36" s="41"/>
      <c r="S36" s="41"/>
      <c r="T36" s="41"/>
      <c r="U36" s="41"/>
      <c r="V36" s="41"/>
      <c r="W36" s="41"/>
    </row>
    <row r="37" spans="2:23" s="11" customFormat="1" ht="15.15" customHeight="1">
      <c r="B37" s="12"/>
      <c r="C37" s="13"/>
      <c r="D37" s="13"/>
      <c r="E37" s="14" t="s">
        <v>93</v>
      </c>
      <c r="F37" s="14"/>
      <c r="G37" s="14"/>
      <c r="H37" s="14"/>
      <c r="I37" s="14"/>
      <c r="J37" s="14"/>
      <c r="K37" s="14"/>
      <c r="L37" s="14"/>
      <c r="M37" s="13"/>
      <c r="N37" s="13"/>
      <c r="O37" s="13"/>
      <c r="P37" s="315">
        <v>0</v>
      </c>
      <c r="Q37" s="316"/>
      <c r="R37" s="41"/>
      <c r="S37" s="41"/>
      <c r="T37" s="41"/>
      <c r="U37" s="41"/>
      <c r="V37" s="41"/>
      <c r="W37" s="41"/>
    </row>
    <row r="38" spans="2:23" s="11" customFormat="1" ht="15.15" customHeight="1">
      <c r="B38" s="12"/>
      <c r="C38" s="13"/>
      <c r="D38" s="13"/>
      <c r="E38" s="14" t="s">
        <v>42</v>
      </c>
      <c r="F38" s="14"/>
      <c r="G38" s="14"/>
      <c r="H38" s="14"/>
      <c r="I38" s="14"/>
      <c r="J38" s="14"/>
      <c r="K38" s="14"/>
      <c r="L38" s="14"/>
      <c r="M38" s="13"/>
      <c r="N38" s="13"/>
      <c r="O38" s="13"/>
      <c r="P38" s="315">
        <v>0</v>
      </c>
      <c r="Q38" s="316"/>
      <c r="R38" s="41"/>
      <c r="S38" s="41"/>
      <c r="T38" s="41"/>
      <c r="U38" s="41"/>
      <c r="V38" s="41"/>
      <c r="W38" s="41"/>
    </row>
    <row r="39" spans="2:23" s="11" customFormat="1" ht="15.15" customHeight="1" thickBot="1">
      <c r="B39" s="12"/>
      <c r="C39" s="13"/>
      <c r="D39" s="14" t="s">
        <v>94</v>
      </c>
      <c r="E39" s="14"/>
      <c r="F39" s="14"/>
      <c r="G39" s="14"/>
      <c r="H39" s="14"/>
      <c r="I39" s="14"/>
      <c r="J39" s="14"/>
      <c r="K39" s="26"/>
      <c r="L39" s="26"/>
      <c r="M39" s="26"/>
      <c r="N39" s="13"/>
      <c r="O39" s="27"/>
      <c r="P39" s="315">
        <f>SUM(P40:Q41)</f>
        <v>3846155</v>
      </c>
      <c r="Q39" s="316"/>
      <c r="R39" s="41"/>
      <c r="S39" s="41"/>
      <c r="T39" s="41"/>
      <c r="U39" s="41"/>
      <c r="V39" s="41"/>
      <c r="W39" s="41"/>
    </row>
    <row r="40" spans="2:23" s="11" customFormat="1" ht="15.15" customHeight="1">
      <c r="B40" s="12"/>
      <c r="C40" s="13"/>
      <c r="D40" s="13"/>
      <c r="E40" s="14" t="s">
        <v>95</v>
      </c>
      <c r="F40" s="14"/>
      <c r="G40" s="14"/>
      <c r="H40" s="14"/>
      <c r="I40" s="14"/>
      <c r="J40" s="14"/>
      <c r="K40" s="26"/>
      <c r="L40" s="26"/>
      <c r="M40" s="26"/>
      <c r="N40" s="13"/>
      <c r="O40" s="27"/>
      <c r="P40" s="315">
        <v>2472852</v>
      </c>
      <c r="Q40" s="316"/>
      <c r="R40" s="367" t="s">
        <v>2</v>
      </c>
      <c r="S40" s="368"/>
      <c r="T40" s="368"/>
      <c r="U40" s="368"/>
      <c r="V40" s="368"/>
      <c r="W40" s="369"/>
    </row>
    <row r="41" spans="2:23" s="11" customFormat="1" ht="15.15" customHeight="1" thickBot="1">
      <c r="B41" s="12"/>
      <c r="C41" s="13"/>
      <c r="D41" s="13"/>
      <c r="E41" s="14" t="s">
        <v>15</v>
      </c>
      <c r="F41" s="14"/>
      <c r="G41" s="14"/>
      <c r="H41" s="14"/>
      <c r="I41" s="14"/>
      <c r="J41" s="14"/>
      <c r="K41" s="26"/>
      <c r="L41" s="26"/>
      <c r="M41" s="26"/>
      <c r="N41" s="43"/>
      <c r="O41" s="44"/>
      <c r="P41" s="315">
        <v>1373303</v>
      </c>
      <c r="Q41" s="316"/>
      <c r="R41" s="325" t="s">
        <v>96</v>
      </c>
      <c r="S41" s="326"/>
      <c r="T41" s="327" t="s">
        <v>97</v>
      </c>
      <c r="U41" s="325"/>
      <c r="V41" s="327" t="s">
        <v>182</v>
      </c>
      <c r="W41" s="354"/>
    </row>
    <row r="42" spans="2:23" s="11" customFormat="1" ht="15.15" customHeight="1">
      <c r="B42" s="45"/>
      <c r="C42" s="46" t="s">
        <v>98</v>
      </c>
      <c r="D42" s="46"/>
      <c r="E42" s="47"/>
      <c r="F42" s="47"/>
      <c r="G42" s="47"/>
      <c r="H42" s="47"/>
      <c r="I42" s="47"/>
      <c r="J42" s="47"/>
      <c r="K42" s="47"/>
      <c r="L42" s="47"/>
      <c r="M42" s="48"/>
      <c r="N42" s="48"/>
      <c r="O42" s="48"/>
      <c r="P42" s="328">
        <f>P32+P33-P39</f>
        <v>131222032075</v>
      </c>
      <c r="Q42" s="329"/>
      <c r="R42" s="335"/>
      <c r="S42" s="336"/>
      <c r="T42" s="337">
        <v>131222032075</v>
      </c>
      <c r="U42" s="338"/>
      <c r="V42" s="337">
        <v>0</v>
      </c>
      <c r="W42" s="355"/>
    </row>
    <row r="43" spans="2:23" s="11" customFormat="1" ht="15.15" customHeight="1">
      <c r="B43" s="12"/>
      <c r="C43" s="13" t="s">
        <v>99</v>
      </c>
      <c r="D43" s="13"/>
      <c r="E43" s="13"/>
      <c r="F43" s="26"/>
      <c r="G43" s="26"/>
      <c r="H43" s="26"/>
      <c r="I43" s="26"/>
      <c r="J43" s="26"/>
      <c r="K43" s="26"/>
      <c r="L43" s="25"/>
      <c r="M43" s="26"/>
      <c r="N43" s="26"/>
      <c r="O43" s="26"/>
      <c r="P43" s="315">
        <f>SUM(P44:Q45)</f>
        <v>134011122780</v>
      </c>
      <c r="Q43" s="316"/>
      <c r="R43" s="339"/>
      <c r="S43" s="339"/>
      <c r="T43" s="315">
        <f>SUM(T44:U45)</f>
        <v>134011122780</v>
      </c>
      <c r="U43" s="331"/>
      <c r="V43" s="356"/>
      <c r="W43" s="357"/>
    </row>
    <row r="44" spans="2:23" s="11" customFormat="1" ht="15.15" customHeight="1">
      <c r="B44" s="12"/>
      <c r="C44" s="13"/>
      <c r="D44" s="13" t="s">
        <v>100</v>
      </c>
      <c r="E44" s="13"/>
      <c r="F44" s="51"/>
      <c r="G44" s="51"/>
      <c r="H44" s="51"/>
      <c r="I44" s="51"/>
      <c r="J44" s="51"/>
      <c r="K44" s="13"/>
      <c r="L44" s="25"/>
      <c r="M44" s="26"/>
      <c r="N44" s="26"/>
      <c r="O44" s="26"/>
      <c r="P44" s="315">
        <f>T44</f>
        <v>81908787067</v>
      </c>
      <c r="Q44" s="316"/>
      <c r="R44" s="330"/>
      <c r="S44" s="330"/>
      <c r="T44" s="315">
        <v>81908787067</v>
      </c>
      <c r="U44" s="331"/>
      <c r="V44" s="352"/>
      <c r="W44" s="353"/>
    </row>
    <row r="45" spans="2:23" s="11" customFormat="1" ht="15.15" customHeight="1">
      <c r="B45" s="52"/>
      <c r="C45" s="13"/>
      <c r="D45" s="13" t="s">
        <v>101</v>
      </c>
      <c r="E45" s="53"/>
      <c r="F45" s="53"/>
      <c r="G45" s="53"/>
      <c r="H45" s="53"/>
      <c r="I45" s="53"/>
      <c r="J45" s="53"/>
      <c r="K45" s="13"/>
      <c r="L45" s="25"/>
      <c r="M45" s="26"/>
      <c r="N45" s="26"/>
      <c r="O45" s="26"/>
      <c r="P45" s="315">
        <f>T45</f>
        <v>52102335713</v>
      </c>
      <c r="Q45" s="316"/>
      <c r="R45" s="332"/>
      <c r="S45" s="332"/>
      <c r="T45" s="333">
        <v>52102335713</v>
      </c>
      <c r="U45" s="334"/>
      <c r="V45" s="358"/>
      <c r="W45" s="359"/>
    </row>
    <row r="46" spans="2:23" s="11" customFormat="1" ht="15.15" customHeight="1">
      <c r="B46" s="45"/>
      <c r="C46" s="46" t="s">
        <v>102</v>
      </c>
      <c r="D46" s="54"/>
      <c r="E46" s="55"/>
      <c r="F46" s="55"/>
      <c r="G46" s="55"/>
      <c r="H46" s="56"/>
      <c r="I46" s="56"/>
      <c r="J46" s="56"/>
      <c r="K46" s="46"/>
      <c r="L46" s="46"/>
      <c r="M46" s="46"/>
      <c r="N46" s="46"/>
      <c r="O46" s="46"/>
      <c r="P46" s="328">
        <f>P43-P42</f>
        <v>2789090705</v>
      </c>
      <c r="Q46" s="329"/>
      <c r="R46" s="342"/>
      <c r="S46" s="342"/>
      <c r="T46" s="333">
        <f>P46-V46</f>
        <v>2789090705</v>
      </c>
      <c r="U46" s="334"/>
      <c r="V46" s="333">
        <v>0</v>
      </c>
      <c r="W46" s="349"/>
    </row>
    <row r="47" spans="2:23" s="11" customFormat="1" ht="15.15" customHeight="1">
      <c r="B47" s="12"/>
      <c r="C47" s="13" t="s">
        <v>103</v>
      </c>
      <c r="D47" s="13"/>
      <c r="E47" s="53"/>
      <c r="F47" s="53"/>
      <c r="G47" s="53"/>
      <c r="H47" s="51"/>
      <c r="I47" s="51"/>
      <c r="J47" s="51"/>
      <c r="K47" s="13"/>
      <c r="L47" s="13"/>
      <c r="M47" s="13"/>
      <c r="N47" s="13"/>
      <c r="O47" s="13"/>
      <c r="P47" s="340"/>
      <c r="Q47" s="341"/>
      <c r="R47" s="315">
        <f>SUM(R48:S51)</f>
        <v>1132893547</v>
      </c>
      <c r="S47" s="331"/>
      <c r="T47" s="343">
        <f>SUM(T48:U51)</f>
        <v>-1132893547</v>
      </c>
      <c r="U47" s="344"/>
      <c r="V47" s="356"/>
      <c r="W47" s="357"/>
    </row>
    <row r="48" spans="2:23" s="11" customFormat="1" ht="15.15" customHeight="1">
      <c r="B48" s="12"/>
      <c r="C48" s="13"/>
      <c r="D48" s="53" t="s">
        <v>104</v>
      </c>
      <c r="E48" s="53"/>
      <c r="F48" s="53"/>
      <c r="G48" s="51"/>
      <c r="H48" s="51"/>
      <c r="I48" s="51"/>
      <c r="J48" s="51"/>
      <c r="K48" s="13"/>
      <c r="L48" s="13"/>
      <c r="M48" s="13"/>
      <c r="N48" s="13"/>
      <c r="O48" s="13"/>
      <c r="P48" s="340"/>
      <c r="Q48" s="341"/>
      <c r="R48" s="315">
        <v>7258905906</v>
      </c>
      <c r="S48" s="331"/>
      <c r="T48" s="315">
        <v>-7258905906</v>
      </c>
      <c r="U48" s="331"/>
      <c r="V48" s="352"/>
      <c r="W48" s="353"/>
    </row>
    <row r="49" spans="2:23" s="11" customFormat="1" ht="15.15" customHeight="1">
      <c r="B49" s="12"/>
      <c r="C49" s="13"/>
      <c r="D49" s="53" t="s">
        <v>105</v>
      </c>
      <c r="E49" s="53"/>
      <c r="F49" s="53"/>
      <c r="G49" s="53"/>
      <c r="H49" s="51"/>
      <c r="I49" s="51"/>
      <c r="J49" s="51"/>
      <c r="K49" s="13"/>
      <c r="L49" s="13"/>
      <c r="M49" s="13"/>
      <c r="N49" s="13"/>
      <c r="O49" s="13"/>
      <c r="P49" s="340"/>
      <c r="Q49" s="341"/>
      <c r="R49" s="315">
        <v>-7713197293</v>
      </c>
      <c r="S49" s="331"/>
      <c r="T49" s="315">
        <v>7713197293</v>
      </c>
      <c r="U49" s="331"/>
      <c r="V49" s="352"/>
      <c r="W49" s="353"/>
    </row>
    <row r="50" spans="2:23" s="11" customFormat="1" ht="15.15" customHeight="1">
      <c r="B50" s="12"/>
      <c r="C50" s="13"/>
      <c r="D50" s="53" t="s">
        <v>106</v>
      </c>
      <c r="E50" s="53"/>
      <c r="F50" s="53"/>
      <c r="G50" s="53"/>
      <c r="H50" s="51"/>
      <c r="I50" s="51"/>
      <c r="J50" s="51"/>
      <c r="K50" s="13"/>
      <c r="L50" s="13"/>
      <c r="M50" s="13"/>
      <c r="N50" s="13"/>
      <c r="O50" s="13"/>
      <c r="P50" s="340"/>
      <c r="Q50" s="341"/>
      <c r="R50" s="315">
        <v>2434210836</v>
      </c>
      <c r="S50" s="331"/>
      <c r="T50" s="315">
        <v>-2434210836</v>
      </c>
      <c r="U50" s="331"/>
      <c r="V50" s="352"/>
      <c r="W50" s="353"/>
    </row>
    <row r="51" spans="2:23" s="11" customFormat="1" ht="15.15" customHeight="1">
      <c r="B51" s="12"/>
      <c r="C51" s="13"/>
      <c r="D51" s="53" t="s">
        <v>107</v>
      </c>
      <c r="E51" s="53"/>
      <c r="F51" s="53"/>
      <c r="G51" s="53"/>
      <c r="H51" s="51"/>
      <c r="I51" s="15"/>
      <c r="J51" s="51"/>
      <c r="K51" s="13"/>
      <c r="L51" s="13"/>
      <c r="M51" s="13"/>
      <c r="N51" s="13"/>
      <c r="O51" s="13"/>
      <c r="P51" s="340"/>
      <c r="Q51" s="341"/>
      <c r="R51" s="315">
        <v>-847025902</v>
      </c>
      <c r="S51" s="331"/>
      <c r="T51" s="315">
        <v>847025902</v>
      </c>
      <c r="U51" s="331"/>
      <c r="V51" s="352"/>
      <c r="W51" s="353"/>
    </row>
    <row r="52" spans="2:23" s="11" customFormat="1" ht="15.15" customHeight="1">
      <c r="B52" s="12"/>
      <c r="C52" s="13" t="s">
        <v>108</v>
      </c>
      <c r="D52" s="13"/>
      <c r="E52" s="53"/>
      <c r="F52" s="57"/>
      <c r="G52" s="57"/>
      <c r="H52" s="57"/>
      <c r="I52" s="57"/>
      <c r="J52" s="57"/>
      <c r="K52" s="26"/>
      <c r="L52" s="13"/>
      <c r="M52" s="13"/>
      <c r="N52" s="13"/>
      <c r="O52" s="13"/>
      <c r="P52" s="315">
        <f>R52</f>
        <v>0</v>
      </c>
      <c r="Q52" s="316"/>
      <c r="R52" s="315">
        <v>0</v>
      </c>
      <c r="S52" s="331"/>
      <c r="T52" s="340"/>
      <c r="U52" s="330"/>
      <c r="V52" s="340"/>
      <c r="W52" s="341"/>
    </row>
    <row r="53" spans="2:23" s="11" customFormat="1" ht="15.15" customHeight="1">
      <c r="B53" s="12"/>
      <c r="C53" s="13" t="s">
        <v>109</v>
      </c>
      <c r="D53" s="13"/>
      <c r="E53" s="53"/>
      <c r="F53" s="58"/>
      <c r="G53" s="57"/>
      <c r="H53" s="57"/>
      <c r="I53" s="57"/>
      <c r="J53" s="57"/>
      <c r="K53" s="26"/>
      <c r="L53" s="50"/>
      <c r="M53" s="50"/>
      <c r="N53" s="50"/>
      <c r="O53" s="50"/>
      <c r="P53" s="315">
        <f>R53</f>
        <v>2332268391</v>
      </c>
      <c r="Q53" s="316"/>
      <c r="R53" s="315">
        <v>2332268391</v>
      </c>
      <c r="S53" s="331"/>
      <c r="T53" s="340"/>
      <c r="U53" s="330"/>
      <c r="V53" s="340"/>
      <c r="W53" s="341"/>
    </row>
    <row r="54" spans="2:23" s="11" customFormat="1" ht="15.15" customHeight="1">
      <c r="B54" s="12"/>
      <c r="C54" s="13" t="s">
        <v>183</v>
      </c>
      <c r="D54" s="13"/>
      <c r="E54" s="53"/>
      <c r="F54" s="58"/>
      <c r="G54" s="57"/>
      <c r="H54" s="57"/>
      <c r="I54" s="57"/>
      <c r="J54" s="57"/>
      <c r="K54" s="26"/>
      <c r="L54" s="50"/>
      <c r="M54" s="50"/>
      <c r="N54" s="50"/>
      <c r="O54" s="50"/>
      <c r="P54" s="315">
        <f>V54</f>
        <v>0</v>
      </c>
      <c r="Q54" s="316"/>
      <c r="R54" s="363"/>
      <c r="S54" s="364"/>
      <c r="T54" s="340"/>
      <c r="U54" s="365"/>
      <c r="V54" s="370">
        <v>0</v>
      </c>
      <c r="W54" s="371"/>
    </row>
    <row r="55" spans="2:23" s="11" customFormat="1" ht="15.15" customHeight="1">
      <c r="B55" s="12"/>
      <c r="C55" s="13" t="s">
        <v>184</v>
      </c>
      <c r="D55" s="13"/>
      <c r="E55" s="53"/>
      <c r="F55" s="58"/>
      <c r="G55" s="57"/>
      <c r="H55" s="57"/>
      <c r="I55" s="57"/>
      <c r="J55" s="57"/>
      <c r="K55" s="26"/>
      <c r="L55" s="50"/>
      <c r="M55" s="50"/>
      <c r="N55" s="50"/>
      <c r="O55" s="50"/>
      <c r="P55" s="315">
        <f>V55</f>
        <v>0</v>
      </c>
      <c r="Q55" s="316"/>
      <c r="R55" s="363"/>
      <c r="S55" s="364"/>
      <c r="T55" s="340"/>
      <c r="U55" s="365"/>
      <c r="V55" s="370">
        <v>0</v>
      </c>
      <c r="W55" s="371"/>
    </row>
    <row r="56" spans="2:23" s="11" customFormat="1" ht="15.15" customHeight="1">
      <c r="B56" s="12"/>
      <c r="C56" s="13" t="s">
        <v>189</v>
      </c>
      <c r="D56" s="13"/>
      <c r="E56" s="53"/>
      <c r="F56" s="58"/>
      <c r="G56" s="58"/>
      <c r="H56" s="57"/>
      <c r="I56" s="57"/>
      <c r="J56" s="57"/>
      <c r="K56" s="26"/>
      <c r="L56" s="13"/>
      <c r="M56" s="13"/>
      <c r="N56" s="13"/>
      <c r="O56" s="13"/>
      <c r="P56" s="315">
        <f>SUM(R56:U56)</f>
        <v>-25227577</v>
      </c>
      <c r="Q56" s="316"/>
      <c r="R56" s="315">
        <v>-7820553</v>
      </c>
      <c r="S56" s="331"/>
      <c r="T56" s="315">
        <v>-17407024</v>
      </c>
      <c r="U56" s="331"/>
      <c r="V56" s="372">
        <v>0</v>
      </c>
      <c r="W56" s="373"/>
    </row>
    <row r="57" spans="2:23" s="11" customFormat="1" ht="15.15" customHeight="1">
      <c r="B57" s="52"/>
      <c r="C57" s="43" t="s">
        <v>15</v>
      </c>
      <c r="D57" s="43"/>
      <c r="E57" s="59"/>
      <c r="F57" s="60"/>
      <c r="G57" s="60"/>
      <c r="H57" s="61"/>
      <c r="I57" s="61"/>
      <c r="J57" s="61"/>
      <c r="K57" s="62"/>
      <c r="L57" s="43"/>
      <c r="M57" s="43"/>
      <c r="N57" s="43"/>
      <c r="O57" s="43"/>
      <c r="P57" s="333">
        <f>SUM(R57:U57)</f>
        <v>7242302021</v>
      </c>
      <c r="Q57" s="349"/>
      <c r="R57" s="315">
        <v>322255072</v>
      </c>
      <c r="S57" s="331"/>
      <c r="T57" s="315">
        <v>6920046949</v>
      </c>
      <c r="U57" s="331"/>
      <c r="V57" s="358"/>
      <c r="W57" s="359"/>
    </row>
    <row r="58" spans="2:23" s="11" customFormat="1" ht="15.15" customHeight="1">
      <c r="B58" s="63" t="s">
        <v>110</v>
      </c>
      <c r="C58" s="64"/>
      <c r="D58" s="65"/>
      <c r="E58" s="66"/>
      <c r="F58" s="67"/>
      <c r="G58" s="68"/>
      <c r="H58" s="68"/>
      <c r="I58" s="69"/>
      <c r="J58" s="68"/>
      <c r="K58" s="70"/>
      <c r="L58" s="64"/>
      <c r="M58" s="64"/>
      <c r="N58" s="64"/>
      <c r="O58" s="64"/>
      <c r="P58" s="328">
        <f>P46+P52+P53+P54+P55+P56+P57</f>
        <v>12338433540</v>
      </c>
      <c r="Q58" s="329"/>
      <c r="R58" s="350">
        <f>R47+R52+R53+R56+R57</f>
        <v>3779596457</v>
      </c>
      <c r="S58" s="351"/>
      <c r="T58" s="328">
        <f>T46+T47+T56+T57</f>
        <v>8558837083</v>
      </c>
      <c r="U58" s="351"/>
      <c r="V58" s="328">
        <f>V46+V54+V55</f>
        <v>0</v>
      </c>
      <c r="W58" s="329"/>
    </row>
    <row r="59" spans="2:23" s="11" customFormat="1" ht="15.15" customHeight="1" thickBot="1">
      <c r="B59" s="63" t="s">
        <v>111</v>
      </c>
      <c r="C59" s="64"/>
      <c r="D59" s="65"/>
      <c r="E59" s="66"/>
      <c r="F59" s="67"/>
      <c r="G59" s="68"/>
      <c r="H59" s="68"/>
      <c r="I59" s="69"/>
      <c r="J59" s="68"/>
      <c r="K59" s="70"/>
      <c r="L59" s="64"/>
      <c r="M59" s="64"/>
      <c r="N59" s="64"/>
      <c r="O59" s="64"/>
      <c r="P59" s="315">
        <f>R59+T59+V59</f>
        <v>595073601930</v>
      </c>
      <c r="Q59" s="316"/>
      <c r="R59" s="360">
        <v>701761076067</v>
      </c>
      <c r="S59" s="361"/>
      <c r="T59" s="362">
        <v>-106687474137</v>
      </c>
      <c r="U59" s="361"/>
      <c r="V59" s="362">
        <v>0</v>
      </c>
      <c r="W59" s="366"/>
    </row>
    <row r="60" spans="2:23" s="11" customFormat="1" ht="15.15" customHeight="1" thickBot="1">
      <c r="B60" s="71" t="s">
        <v>112</v>
      </c>
      <c r="C60" s="72"/>
      <c r="D60" s="73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345">
        <f>P58+P59</f>
        <v>607412035470</v>
      </c>
      <c r="Q60" s="346"/>
      <c r="R60" s="347">
        <f>R58+R59</f>
        <v>705540672524</v>
      </c>
      <c r="S60" s="348"/>
      <c r="T60" s="345">
        <f>T58+T59</f>
        <v>-98128637054</v>
      </c>
      <c r="U60" s="348"/>
      <c r="V60" s="345">
        <f>V58+V59</f>
        <v>0</v>
      </c>
      <c r="W60" s="346"/>
    </row>
    <row r="61" spans="2:23" s="11" customFormat="1" ht="12">
      <c r="P61" s="74"/>
      <c r="Q61" s="74"/>
      <c r="R61" s="74"/>
      <c r="S61" s="74"/>
      <c r="T61" s="74"/>
      <c r="U61" s="74"/>
      <c r="V61" s="74"/>
      <c r="W61" s="74"/>
    </row>
    <row r="62" spans="2:23" s="11" customFormat="1" ht="12"/>
  </sheetData>
  <mergeCells count="120">
    <mergeCell ref="V59:W59"/>
    <mergeCell ref="V60:W60"/>
    <mergeCell ref="R40:W40"/>
    <mergeCell ref="P53:Q53"/>
    <mergeCell ref="R53:S53"/>
    <mergeCell ref="T53:U53"/>
    <mergeCell ref="V53:W53"/>
    <mergeCell ref="P54:Q54"/>
    <mergeCell ref="R54:S54"/>
    <mergeCell ref="T54:U54"/>
    <mergeCell ref="V54:W54"/>
    <mergeCell ref="P56:Q56"/>
    <mergeCell ref="R56:S56"/>
    <mergeCell ref="T56:U56"/>
    <mergeCell ref="V56:W56"/>
    <mergeCell ref="V51:W51"/>
    <mergeCell ref="V52:W52"/>
    <mergeCell ref="V55:W55"/>
    <mergeCell ref="V57:W57"/>
    <mergeCell ref="V58:W58"/>
    <mergeCell ref="V46:W46"/>
    <mergeCell ref="V47:W47"/>
    <mergeCell ref="V48:W48"/>
    <mergeCell ref="V49:W49"/>
    <mergeCell ref="V50:W50"/>
    <mergeCell ref="V41:W41"/>
    <mergeCell ref="V42:W42"/>
    <mergeCell ref="V43:W43"/>
    <mergeCell ref="V44:W44"/>
    <mergeCell ref="V45:W45"/>
    <mergeCell ref="P59:Q59"/>
    <mergeCell ref="R59:S59"/>
    <mergeCell ref="T59:U59"/>
    <mergeCell ref="P52:Q52"/>
    <mergeCell ref="R52:S52"/>
    <mergeCell ref="T52:U52"/>
    <mergeCell ref="P55:Q55"/>
    <mergeCell ref="R55:S55"/>
    <mergeCell ref="T55:U55"/>
    <mergeCell ref="P50:Q50"/>
    <mergeCell ref="R50:S50"/>
    <mergeCell ref="T50:U50"/>
    <mergeCell ref="P51:Q51"/>
    <mergeCell ref="R51:S51"/>
    <mergeCell ref="T51:U51"/>
    <mergeCell ref="P48:Q48"/>
    <mergeCell ref="R48:S48"/>
    <mergeCell ref="T48:U48"/>
    <mergeCell ref="P60:Q60"/>
    <mergeCell ref="R60:S60"/>
    <mergeCell ref="T60:U60"/>
    <mergeCell ref="P57:Q57"/>
    <mergeCell ref="R57:S57"/>
    <mergeCell ref="T57:U57"/>
    <mergeCell ref="P58:Q58"/>
    <mergeCell ref="R58:S58"/>
    <mergeCell ref="T58:U58"/>
    <mergeCell ref="P49:Q49"/>
    <mergeCell ref="R49:S49"/>
    <mergeCell ref="T49:U49"/>
    <mergeCell ref="P46:Q46"/>
    <mergeCell ref="R46:S46"/>
    <mergeCell ref="T46:U46"/>
    <mergeCell ref="P47:Q47"/>
    <mergeCell ref="R47:S47"/>
    <mergeCell ref="T47:U47"/>
    <mergeCell ref="P44:Q44"/>
    <mergeCell ref="R44:S44"/>
    <mergeCell ref="T44:U44"/>
    <mergeCell ref="P45:Q45"/>
    <mergeCell ref="R45:S45"/>
    <mergeCell ref="T45:U45"/>
    <mergeCell ref="P42:Q42"/>
    <mergeCell ref="R42:S42"/>
    <mergeCell ref="T42:U42"/>
    <mergeCell ref="P43:Q43"/>
    <mergeCell ref="R43:S43"/>
    <mergeCell ref="T43:U43"/>
    <mergeCell ref="P38:Q38"/>
    <mergeCell ref="P39:Q39"/>
    <mergeCell ref="P40:Q40"/>
    <mergeCell ref="P41:Q41"/>
    <mergeCell ref="R41:S41"/>
    <mergeCell ref="T41:U41"/>
    <mergeCell ref="P37:Q37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36:Q36"/>
    <mergeCell ref="P25:Q25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T2:W2"/>
    <mergeCell ref="B4:W4"/>
    <mergeCell ref="B5:W5"/>
    <mergeCell ref="P13:Q13"/>
    <mergeCell ref="B7:O7"/>
    <mergeCell ref="P7:Q7"/>
    <mergeCell ref="P8:Q8"/>
    <mergeCell ref="P9:Q9"/>
    <mergeCell ref="P10:Q10"/>
    <mergeCell ref="P11:Q11"/>
    <mergeCell ref="P12:Q12"/>
    <mergeCell ref="B3:W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1" firstPageNumber="7" orientation="portrait" useFirstPageNumber="1" verticalDpi="300" r:id="rId1"/>
  <headerFooter alignWithMargins="0"/>
  <colBreaks count="1" manualBreakCount="1">
    <brk id="23" max="1048575" man="1"/>
  </colBreaks>
  <ignoredErrors>
    <ignoredError sqref="T4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</sheetPr>
  <dimension ref="A1:N62"/>
  <sheetViews>
    <sheetView topLeftCell="A2" zoomScaleNormal="100" zoomScaleSheetLayoutView="96" workbookViewId="0">
      <selection activeCell="A2" sqref="A2"/>
    </sheetView>
  </sheetViews>
  <sheetFormatPr defaultRowHeight="10.8"/>
  <cols>
    <col min="1" max="10" width="2.625" customWidth="1"/>
    <col min="11" max="11" width="9.375" customWidth="1"/>
    <col min="12" max="12" width="21.375" customWidth="1"/>
  </cols>
  <sheetData>
    <row r="1" spans="1:13" hidden="1"/>
    <row r="2" spans="1:13" ht="18" customHeight="1">
      <c r="L2" s="75" t="s">
        <v>113</v>
      </c>
      <c r="M2" s="76"/>
    </row>
    <row r="3" spans="1:13" ht="19.2">
      <c r="A3" s="77"/>
      <c r="B3" s="324" t="s">
        <v>181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3" ht="14.4" customHeight="1">
      <c r="A4" s="13"/>
      <c r="B4" s="380" t="s">
        <v>262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3" ht="14.4" customHeight="1">
      <c r="A5" s="13"/>
      <c r="B5" s="380" t="s">
        <v>263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1:13" ht="14.1" customHeight="1" thickBot="1">
      <c r="A6" s="13"/>
      <c r="B6" s="78" t="str">
        <f>IF('貸借対照表(BS)円単位'!B5&lt;&gt;"",'貸借対照表(BS)円単位'!B5,"")</f>
        <v>連結</v>
      </c>
      <c r="C6" s="78"/>
      <c r="D6" s="78"/>
      <c r="E6" s="78"/>
      <c r="F6" s="78"/>
      <c r="G6" s="78"/>
      <c r="H6" s="78"/>
      <c r="I6" s="78"/>
      <c r="J6" s="78"/>
      <c r="K6" s="78"/>
      <c r="L6" s="79" t="s">
        <v>193</v>
      </c>
    </row>
    <row r="7" spans="1:13" ht="14.1" customHeight="1">
      <c r="A7" s="13"/>
      <c r="B7" s="381" t="s">
        <v>1</v>
      </c>
      <c r="C7" s="382"/>
      <c r="D7" s="382"/>
      <c r="E7" s="382"/>
      <c r="F7" s="382"/>
      <c r="G7" s="382"/>
      <c r="H7" s="382"/>
      <c r="I7" s="383"/>
      <c r="J7" s="383"/>
      <c r="K7" s="384"/>
      <c r="L7" s="388" t="s">
        <v>2</v>
      </c>
    </row>
    <row r="8" spans="1:13" ht="14.1" customHeight="1" thickBot="1">
      <c r="A8" s="13"/>
      <c r="B8" s="385"/>
      <c r="C8" s="386"/>
      <c r="D8" s="386"/>
      <c r="E8" s="386"/>
      <c r="F8" s="386"/>
      <c r="G8" s="386"/>
      <c r="H8" s="386"/>
      <c r="I8" s="386"/>
      <c r="J8" s="386"/>
      <c r="K8" s="387"/>
      <c r="L8" s="389"/>
    </row>
    <row r="9" spans="1:13" ht="14.1" customHeight="1">
      <c r="A9" s="80"/>
      <c r="B9" s="81" t="s">
        <v>114</v>
      </c>
      <c r="C9" s="82"/>
      <c r="D9" s="82"/>
      <c r="E9" s="83"/>
      <c r="F9" s="83"/>
      <c r="G9" s="39"/>
      <c r="H9" s="83"/>
      <c r="I9" s="39"/>
      <c r="J9" s="39"/>
      <c r="K9" s="84"/>
      <c r="L9" s="85"/>
    </row>
    <row r="10" spans="1:13" ht="14.1" customHeight="1">
      <c r="A10" s="32"/>
      <c r="B10" s="17"/>
      <c r="C10" s="53" t="s">
        <v>115</v>
      </c>
      <c r="D10" s="53"/>
      <c r="E10" s="51"/>
      <c r="F10" s="51"/>
      <c r="G10" s="13"/>
      <c r="H10" s="51"/>
      <c r="I10" s="13"/>
      <c r="J10" s="13"/>
      <c r="K10" s="27"/>
      <c r="L10" s="86">
        <f>L11+L16</f>
        <v>137708432092</v>
      </c>
    </row>
    <row r="11" spans="1:13" ht="14.1" customHeight="1">
      <c r="A11" s="32"/>
      <c r="B11" s="17"/>
      <c r="C11" s="53"/>
      <c r="D11" s="53" t="s">
        <v>116</v>
      </c>
      <c r="E11" s="51"/>
      <c r="F11" s="51"/>
      <c r="G11" s="51"/>
      <c r="H11" s="51"/>
      <c r="I11" s="13"/>
      <c r="J11" s="13"/>
      <c r="K11" s="27"/>
      <c r="L11" s="86">
        <f>SUM(L12:L15)</f>
        <v>38394813488</v>
      </c>
    </row>
    <row r="12" spans="1:13" ht="14.1" customHeight="1">
      <c r="A12" s="32"/>
      <c r="B12" s="17"/>
      <c r="C12" s="53"/>
      <c r="D12" s="53"/>
      <c r="E12" s="87" t="s">
        <v>117</v>
      </c>
      <c r="F12" s="51"/>
      <c r="G12" s="51"/>
      <c r="H12" s="51"/>
      <c r="I12" s="13"/>
      <c r="J12" s="13"/>
      <c r="K12" s="27"/>
      <c r="L12" s="86">
        <v>14239866580</v>
      </c>
    </row>
    <row r="13" spans="1:13" ht="14.1" customHeight="1">
      <c r="A13" s="32"/>
      <c r="B13" s="17"/>
      <c r="C13" s="53"/>
      <c r="D13" s="53"/>
      <c r="E13" s="87" t="s">
        <v>118</v>
      </c>
      <c r="F13" s="51"/>
      <c r="G13" s="51"/>
      <c r="H13" s="51"/>
      <c r="I13" s="13"/>
      <c r="J13" s="13"/>
      <c r="K13" s="27"/>
      <c r="L13" s="86">
        <v>21575245292</v>
      </c>
    </row>
    <row r="14" spans="1:13" ht="14.1" customHeight="1">
      <c r="A14" s="32"/>
      <c r="B14" s="12"/>
      <c r="C14" s="13"/>
      <c r="D14" s="13"/>
      <c r="E14" s="20" t="s">
        <v>119</v>
      </c>
      <c r="F14" s="13"/>
      <c r="G14" s="13"/>
      <c r="H14" s="13"/>
      <c r="I14" s="13"/>
      <c r="J14" s="13"/>
      <c r="K14" s="27"/>
      <c r="L14" s="86">
        <v>365321500</v>
      </c>
    </row>
    <row r="15" spans="1:13" ht="14.1" customHeight="1">
      <c r="A15" s="32"/>
      <c r="B15" s="88"/>
      <c r="C15" s="15"/>
      <c r="D15" s="13"/>
      <c r="E15" s="15" t="s">
        <v>120</v>
      </c>
      <c r="F15" s="15"/>
      <c r="G15" s="15"/>
      <c r="H15" s="15"/>
      <c r="I15" s="13"/>
      <c r="J15" s="13"/>
      <c r="K15" s="27"/>
      <c r="L15" s="86">
        <v>2214380116</v>
      </c>
    </row>
    <row r="16" spans="1:13" ht="14.1" customHeight="1">
      <c r="A16" s="32"/>
      <c r="B16" s="12"/>
      <c r="C16" s="15"/>
      <c r="D16" s="20" t="s">
        <v>121</v>
      </c>
      <c r="E16" s="15"/>
      <c r="F16" s="15"/>
      <c r="G16" s="15"/>
      <c r="H16" s="15"/>
      <c r="I16" s="13"/>
      <c r="J16" s="13"/>
      <c r="K16" s="27"/>
      <c r="L16" s="86">
        <f>SUM(L17:L20)</f>
        <v>99313618604</v>
      </c>
    </row>
    <row r="17" spans="1:14" ht="14.1" customHeight="1">
      <c r="A17" s="32"/>
      <c r="B17" s="12"/>
      <c r="C17" s="15"/>
      <c r="D17" s="15"/>
      <c r="E17" s="20" t="s">
        <v>122</v>
      </c>
      <c r="F17" s="15"/>
      <c r="G17" s="15"/>
      <c r="H17" s="15"/>
      <c r="I17" s="13"/>
      <c r="J17" s="13"/>
      <c r="K17" s="27"/>
      <c r="L17" s="86">
        <v>54729436514</v>
      </c>
    </row>
    <row r="18" spans="1:14" ht="14.1" customHeight="1">
      <c r="A18" s="32"/>
      <c r="B18" s="12"/>
      <c r="C18" s="15"/>
      <c r="D18" s="15"/>
      <c r="E18" s="20" t="s">
        <v>123</v>
      </c>
      <c r="F18" s="15"/>
      <c r="G18" s="15"/>
      <c r="H18" s="15"/>
      <c r="I18" s="13"/>
      <c r="J18" s="13"/>
      <c r="K18" s="27"/>
      <c r="L18" s="86">
        <v>44640648800</v>
      </c>
    </row>
    <row r="19" spans="1:14" ht="14.1" customHeight="1">
      <c r="A19" s="32"/>
      <c r="B19" s="12"/>
      <c r="C19" s="13"/>
      <c r="D19" s="15"/>
      <c r="E19" s="20" t="s">
        <v>124</v>
      </c>
      <c r="F19" s="15"/>
      <c r="G19" s="15"/>
      <c r="H19" s="15"/>
      <c r="I19" s="13"/>
      <c r="J19" s="13"/>
      <c r="K19" s="27"/>
      <c r="L19" s="86">
        <v>0</v>
      </c>
      <c r="N19" s="107"/>
    </row>
    <row r="20" spans="1:14" ht="14.1" customHeight="1">
      <c r="A20" s="32"/>
      <c r="B20" s="12"/>
      <c r="C20" s="13"/>
      <c r="D20" s="14"/>
      <c r="E20" s="15" t="s">
        <v>120</v>
      </c>
      <c r="F20" s="13"/>
      <c r="G20" s="15"/>
      <c r="H20" s="15"/>
      <c r="I20" s="13"/>
      <c r="J20" s="13"/>
      <c r="K20" s="27"/>
      <c r="L20" s="86">
        <v>-56466710</v>
      </c>
    </row>
    <row r="21" spans="1:14" ht="14.1" customHeight="1">
      <c r="A21" s="32"/>
      <c r="B21" s="12"/>
      <c r="C21" s="13" t="s">
        <v>125</v>
      </c>
      <c r="D21" s="14"/>
      <c r="E21" s="15"/>
      <c r="F21" s="15"/>
      <c r="G21" s="15"/>
      <c r="H21" s="15"/>
      <c r="I21" s="13"/>
      <c r="J21" s="13"/>
      <c r="K21" s="27"/>
      <c r="L21" s="86">
        <f>SUM(L22:L25)</f>
        <v>145988561965</v>
      </c>
    </row>
    <row r="22" spans="1:14" ht="14.1" customHeight="1">
      <c r="A22" s="32"/>
      <c r="B22" s="12"/>
      <c r="C22" s="13"/>
      <c r="D22" s="19" t="s">
        <v>126</v>
      </c>
      <c r="E22" s="15"/>
      <c r="F22" s="15"/>
      <c r="G22" s="15"/>
      <c r="H22" s="15"/>
      <c r="I22" s="13"/>
      <c r="J22" s="13"/>
      <c r="K22" s="27"/>
      <c r="L22" s="86">
        <v>81865701968</v>
      </c>
    </row>
    <row r="23" spans="1:14" ht="14.1" customHeight="1">
      <c r="A23" s="32"/>
      <c r="B23" s="12"/>
      <c r="C23" s="13"/>
      <c r="D23" s="19" t="s">
        <v>127</v>
      </c>
      <c r="E23" s="15"/>
      <c r="F23" s="15"/>
      <c r="G23" s="15"/>
      <c r="H23" s="15"/>
      <c r="I23" s="13"/>
      <c r="J23" s="13"/>
      <c r="K23" s="27"/>
      <c r="L23" s="86">
        <v>51434488963</v>
      </c>
    </row>
    <row r="24" spans="1:14" ht="14.1" customHeight="1">
      <c r="A24" s="32"/>
      <c r="B24" s="12"/>
      <c r="C24" s="13"/>
      <c r="D24" s="19" t="s">
        <v>128</v>
      </c>
      <c r="E24" s="15"/>
      <c r="F24" s="15"/>
      <c r="G24" s="15"/>
      <c r="H24" s="15"/>
      <c r="I24" s="13"/>
      <c r="J24" s="13"/>
      <c r="K24" s="27"/>
      <c r="L24" s="86">
        <v>6193159402</v>
      </c>
    </row>
    <row r="25" spans="1:14" ht="14.1" customHeight="1">
      <c r="A25" s="32"/>
      <c r="B25" s="12"/>
      <c r="C25" s="13"/>
      <c r="D25" s="14" t="s">
        <v>129</v>
      </c>
      <c r="E25" s="15"/>
      <c r="F25" s="15"/>
      <c r="G25" s="15"/>
      <c r="H25" s="14"/>
      <c r="I25" s="13"/>
      <c r="J25" s="13"/>
      <c r="K25" s="27"/>
      <c r="L25" s="86">
        <v>6495211632</v>
      </c>
    </row>
    <row r="26" spans="1:14" ht="14.1" customHeight="1">
      <c r="A26" s="32"/>
      <c r="B26" s="12"/>
      <c r="C26" s="13" t="s">
        <v>130</v>
      </c>
      <c r="D26" s="14"/>
      <c r="E26" s="15"/>
      <c r="F26" s="15"/>
      <c r="G26" s="15"/>
      <c r="H26" s="14"/>
      <c r="I26" s="13"/>
      <c r="J26" s="13"/>
      <c r="K26" s="27"/>
      <c r="L26" s="86">
        <f>SUM(L27:L28)</f>
        <v>0</v>
      </c>
    </row>
    <row r="27" spans="1:14" ht="14.1" customHeight="1">
      <c r="A27" s="32"/>
      <c r="B27" s="12"/>
      <c r="C27" s="13"/>
      <c r="D27" s="19" t="s">
        <v>131</v>
      </c>
      <c r="E27" s="15"/>
      <c r="F27" s="15"/>
      <c r="G27" s="15"/>
      <c r="H27" s="15"/>
      <c r="I27" s="13"/>
      <c r="J27" s="13"/>
      <c r="K27" s="27"/>
      <c r="L27" s="86">
        <v>0</v>
      </c>
    </row>
    <row r="28" spans="1:14" ht="14.1" customHeight="1">
      <c r="A28" s="32"/>
      <c r="B28" s="12"/>
      <c r="C28" s="13"/>
      <c r="D28" s="14" t="s">
        <v>120</v>
      </c>
      <c r="E28" s="15"/>
      <c r="F28" s="15"/>
      <c r="G28" s="15"/>
      <c r="H28" s="15"/>
      <c r="I28" s="13"/>
      <c r="J28" s="13"/>
      <c r="K28" s="27"/>
      <c r="L28" s="18">
        <v>0</v>
      </c>
    </row>
    <row r="29" spans="1:14" ht="14.1" customHeight="1">
      <c r="A29" s="32"/>
      <c r="B29" s="12"/>
      <c r="C29" s="13" t="s">
        <v>132</v>
      </c>
      <c r="D29" s="14"/>
      <c r="E29" s="15"/>
      <c r="F29" s="15"/>
      <c r="G29" s="15"/>
      <c r="H29" s="15"/>
      <c r="I29" s="13"/>
      <c r="J29" s="13"/>
      <c r="K29" s="27"/>
      <c r="L29" s="18">
        <v>1373303</v>
      </c>
    </row>
    <row r="30" spans="1:14" ht="14.1" customHeight="1">
      <c r="A30" s="32"/>
      <c r="B30" s="45" t="s">
        <v>133</v>
      </c>
      <c r="C30" s="46"/>
      <c r="D30" s="47"/>
      <c r="E30" s="89"/>
      <c r="F30" s="89"/>
      <c r="G30" s="89"/>
      <c r="H30" s="89"/>
      <c r="I30" s="46"/>
      <c r="J30" s="46"/>
      <c r="K30" s="90"/>
      <c r="L30" s="91">
        <f>(L21+L29)-(L10+L26)</f>
        <v>8281503176</v>
      </c>
    </row>
    <row r="31" spans="1:14" ht="14.1" customHeight="1">
      <c r="A31" s="32"/>
      <c r="B31" s="12" t="s">
        <v>134</v>
      </c>
      <c r="C31" s="13"/>
      <c r="D31" s="14"/>
      <c r="E31" s="15"/>
      <c r="F31" s="15"/>
      <c r="G31" s="15"/>
      <c r="H31" s="14"/>
      <c r="I31" s="13"/>
      <c r="J31" s="13"/>
      <c r="K31" s="27"/>
      <c r="L31" s="92"/>
    </row>
    <row r="32" spans="1:14" ht="14.1" customHeight="1">
      <c r="A32" s="32"/>
      <c r="B32" s="12"/>
      <c r="C32" s="13" t="s">
        <v>135</v>
      </c>
      <c r="D32" s="14"/>
      <c r="E32" s="15"/>
      <c r="F32" s="15"/>
      <c r="G32" s="15"/>
      <c r="H32" s="15"/>
      <c r="I32" s="13"/>
      <c r="J32" s="13"/>
      <c r="K32" s="27"/>
      <c r="L32" s="86">
        <f>SUM(L33:L37)</f>
        <v>8464367104</v>
      </c>
    </row>
    <row r="33" spans="1:12" ht="14.1" customHeight="1">
      <c r="A33" s="32"/>
      <c r="B33" s="12"/>
      <c r="C33" s="13"/>
      <c r="D33" s="19" t="s">
        <v>136</v>
      </c>
      <c r="E33" s="15"/>
      <c r="F33" s="15"/>
      <c r="G33" s="15"/>
      <c r="H33" s="15"/>
      <c r="I33" s="13"/>
      <c r="J33" s="13"/>
      <c r="K33" s="27"/>
      <c r="L33" s="86">
        <v>6543479929</v>
      </c>
    </row>
    <row r="34" spans="1:12" ht="14.1" customHeight="1">
      <c r="A34" s="32"/>
      <c r="B34" s="12"/>
      <c r="C34" s="13"/>
      <c r="D34" s="19" t="s">
        <v>137</v>
      </c>
      <c r="E34" s="15"/>
      <c r="F34" s="15"/>
      <c r="G34" s="15"/>
      <c r="H34" s="15"/>
      <c r="I34" s="13"/>
      <c r="J34" s="13"/>
      <c r="K34" s="27"/>
      <c r="L34" s="86">
        <v>1762086175</v>
      </c>
    </row>
    <row r="35" spans="1:12" ht="14.1" customHeight="1">
      <c r="A35" s="32"/>
      <c r="B35" s="12"/>
      <c r="C35" s="13"/>
      <c r="D35" s="19" t="s">
        <v>138</v>
      </c>
      <c r="E35" s="15"/>
      <c r="F35" s="15"/>
      <c r="G35" s="15"/>
      <c r="H35" s="15"/>
      <c r="I35" s="13"/>
      <c r="J35" s="13"/>
      <c r="K35" s="27"/>
      <c r="L35" s="86">
        <v>0</v>
      </c>
    </row>
    <row r="36" spans="1:12" ht="14.1" customHeight="1">
      <c r="A36" s="32"/>
      <c r="B36" s="12"/>
      <c r="C36" s="13"/>
      <c r="D36" s="19" t="s">
        <v>139</v>
      </c>
      <c r="E36" s="15"/>
      <c r="F36" s="15"/>
      <c r="G36" s="15"/>
      <c r="H36" s="15"/>
      <c r="I36" s="13"/>
      <c r="J36" s="13"/>
      <c r="K36" s="27"/>
      <c r="L36" s="86">
        <v>158801000</v>
      </c>
    </row>
    <row r="37" spans="1:12" ht="14.1" customHeight="1">
      <c r="A37" s="32"/>
      <c r="B37" s="12"/>
      <c r="C37" s="13"/>
      <c r="D37" s="14" t="s">
        <v>120</v>
      </c>
      <c r="E37" s="15"/>
      <c r="F37" s="15"/>
      <c r="G37" s="15"/>
      <c r="H37" s="15"/>
      <c r="I37" s="13"/>
      <c r="J37" s="13"/>
      <c r="K37" s="27"/>
      <c r="L37" s="18">
        <v>0</v>
      </c>
    </row>
    <row r="38" spans="1:12" ht="14.1" customHeight="1">
      <c r="A38" s="32"/>
      <c r="B38" s="12"/>
      <c r="C38" s="13" t="s">
        <v>140</v>
      </c>
      <c r="D38" s="14"/>
      <c r="E38" s="15"/>
      <c r="F38" s="15"/>
      <c r="G38" s="15"/>
      <c r="H38" s="14"/>
      <c r="I38" s="13"/>
      <c r="J38" s="13"/>
      <c r="K38" s="27"/>
      <c r="L38" s="86">
        <f>SUM(L39:L43)</f>
        <v>2148277211</v>
      </c>
    </row>
    <row r="39" spans="1:12" ht="14.1" customHeight="1">
      <c r="A39" s="32"/>
      <c r="B39" s="12"/>
      <c r="C39" s="13"/>
      <c r="D39" s="19" t="s">
        <v>127</v>
      </c>
      <c r="E39" s="15"/>
      <c r="F39" s="15"/>
      <c r="G39" s="15"/>
      <c r="H39" s="14"/>
      <c r="I39" s="13"/>
      <c r="J39" s="13"/>
      <c r="K39" s="27"/>
      <c r="L39" s="86">
        <v>1203043872</v>
      </c>
    </row>
    <row r="40" spans="1:12" ht="14.1" customHeight="1">
      <c r="A40" s="32"/>
      <c r="B40" s="12"/>
      <c r="C40" s="13"/>
      <c r="D40" s="19" t="s">
        <v>141</v>
      </c>
      <c r="E40" s="15"/>
      <c r="F40" s="15"/>
      <c r="G40" s="15"/>
      <c r="H40" s="14"/>
      <c r="I40" s="13"/>
      <c r="J40" s="13"/>
      <c r="K40" s="27"/>
      <c r="L40" s="86">
        <v>682207436</v>
      </c>
    </row>
    <row r="41" spans="1:12" ht="14.1" customHeight="1">
      <c r="A41" s="32"/>
      <c r="B41" s="12"/>
      <c r="C41" s="13"/>
      <c r="D41" s="19" t="s">
        <v>142</v>
      </c>
      <c r="E41" s="15"/>
      <c r="F41" s="13"/>
      <c r="G41" s="15"/>
      <c r="H41" s="15"/>
      <c r="I41" s="13"/>
      <c r="J41" s="13"/>
      <c r="K41" s="27"/>
      <c r="L41" s="86">
        <v>158200122</v>
      </c>
    </row>
    <row r="42" spans="1:12" ht="14.1" customHeight="1">
      <c r="A42" s="32"/>
      <c r="B42" s="12"/>
      <c r="C42" s="13"/>
      <c r="D42" s="19" t="s">
        <v>143</v>
      </c>
      <c r="E42" s="15"/>
      <c r="F42" s="13"/>
      <c r="G42" s="15"/>
      <c r="H42" s="15"/>
      <c r="I42" s="13"/>
      <c r="J42" s="13"/>
      <c r="K42" s="27"/>
      <c r="L42" s="86">
        <v>4893654</v>
      </c>
    </row>
    <row r="43" spans="1:12" ht="14.1" customHeight="1">
      <c r="A43" s="32"/>
      <c r="B43" s="12"/>
      <c r="C43" s="13"/>
      <c r="D43" s="14" t="s">
        <v>129</v>
      </c>
      <c r="E43" s="15"/>
      <c r="F43" s="15"/>
      <c r="G43" s="15"/>
      <c r="H43" s="15"/>
      <c r="I43" s="13"/>
      <c r="J43" s="13"/>
      <c r="K43" s="27"/>
      <c r="L43" s="86">
        <v>99932127</v>
      </c>
    </row>
    <row r="44" spans="1:12" ht="14.1" customHeight="1">
      <c r="A44" s="32"/>
      <c r="B44" s="45" t="s">
        <v>144</v>
      </c>
      <c r="C44" s="46"/>
      <c r="D44" s="47"/>
      <c r="E44" s="89"/>
      <c r="F44" s="89"/>
      <c r="G44" s="89"/>
      <c r="H44" s="89"/>
      <c r="I44" s="46"/>
      <c r="J44" s="46"/>
      <c r="K44" s="90"/>
      <c r="L44" s="91">
        <f>L38-L32</f>
        <v>-6316089893</v>
      </c>
    </row>
    <row r="45" spans="1:12" ht="14.1" customHeight="1">
      <c r="A45" s="32"/>
      <c r="B45" s="12" t="s">
        <v>145</v>
      </c>
      <c r="C45" s="13"/>
      <c r="D45" s="14"/>
      <c r="E45" s="15"/>
      <c r="F45" s="15"/>
      <c r="G45" s="15"/>
      <c r="H45" s="15"/>
      <c r="I45" s="13"/>
      <c r="J45" s="13"/>
      <c r="K45" s="27"/>
      <c r="L45" s="92"/>
    </row>
    <row r="46" spans="1:12" ht="14.1" customHeight="1">
      <c r="A46" s="32"/>
      <c r="B46" s="12"/>
      <c r="C46" s="13" t="s">
        <v>146</v>
      </c>
      <c r="D46" s="14"/>
      <c r="E46" s="15"/>
      <c r="F46" s="15"/>
      <c r="G46" s="15"/>
      <c r="H46" s="15"/>
      <c r="I46" s="13"/>
      <c r="J46" s="13"/>
      <c r="K46" s="27"/>
      <c r="L46" s="86">
        <f>SUM(L47:L48)</f>
        <v>7937447914</v>
      </c>
    </row>
    <row r="47" spans="1:12" ht="14.1" customHeight="1">
      <c r="A47" s="32"/>
      <c r="B47" s="12"/>
      <c r="C47" s="13"/>
      <c r="D47" s="19" t="s">
        <v>252</v>
      </c>
      <c r="E47" s="15"/>
      <c r="F47" s="15"/>
      <c r="G47" s="15"/>
      <c r="H47" s="15"/>
      <c r="I47" s="13"/>
      <c r="J47" s="13"/>
      <c r="K47" s="27"/>
      <c r="L47" s="86">
        <v>7817316145</v>
      </c>
    </row>
    <row r="48" spans="1:12" ht="14.1" customHeight="1">
      <c r="A48" s="32"/>
      <c r="B48" s="12"/>
      <c r="C48" s="13"/>
      <c r="D48" s="14" t="s">
        <v>120</v>
      </c>
      <c r="E48" s="15"/>
      <c r="F48" s="15"/>
      <c r="G48" s="15"/>
      <c r="H48" s="15"/>
      <c r="I48" s="13"/>
      <c r="J48" s="13"/>
      <c r="K48" s="27"/>
      <c r="L48" s="18">
        <v>120131769</v>
      </c>
    </row>
    <row r="49" spans="1:12" ht="14.1" customHeight="1">
      <c r="A49" s="32"/>
      <c r="B49" s="12"/>
      <c r="C49" s="13" t="s">
        <v>147</v>
      </c>
      <c r="D49" s="14"/>
      <c r="E49" s="15"/>
      <c r="F49" s="15"/>
      <c r="G49" s="15"/>
      <c r="H49" s="15"/>
      <c r="I49" s="13"/>
      <c r="J49" s="13"/>
      <c r="K49" s="27"/>
      <c r="L49" s="86">
        <f>SUM(L50:L51)</f>
        <v>4747689070</v>
      </c>
    </row>
    <row r="50" spans="1:12" ht="14.1" customHeight="1">
      <c r="A50" s="32"/>
      <c r="B50" s="12"/>
      <c r="C50" s="13"/>
      <c r="D50" s="19" t="s">
        <v>253</v>
      </c>
      <c r="E50" s="15"/>
      <c r="F50" s="15"/>
      <c r="G50" s="15"/>
      <c r="H50" s="51"/>
      <c r="I50" s="13"/>
      <c r="J50" s="13"/>
      <c r="K50" s="27"/>
      <c r="L50" s="86">
        <v>4715900000</v>
      </c>
    </row>
    <row r="51" spans="1:12" ht="14.1" customHeight="1">
      <c r="A51" s="32"/>
      <c r="B51" s="12"/>
      <c r="C51" s="13"/>
      <c r="D51" s="14" t="s">
        <v>129</v>
      </c>
      <c r="E51" s="15"/>
      <c r="F51" s="15"/>
      <c r="G51" s="15"/>
      <c r="H51" s="93"/>
      <c r="I51" s="13"/>
      <c r="J51" s="13"/>
      <c r="K51" s="27"/>
      <c r="L51" s="18">
        <v>31789070</v>
      </c>
    </row>
    <row r="52" spans="1:12" ht="14.1" customHeight="1">
      <c r="A52" s="32"/>
      <c r="B52" s="45" t="s">
        <v>148</v>
      </c>
      <c r="C52" s="46"/>
      <c r="D52" s="47"/>
      <c r="E52" s="89"/>
      <c r="F52" s="89"/>
      <c r="G52" s="89"/>
      <c r="H52" s="94"/>
      <c r="I52" s="46"/>
      <c r="J52" s="46"/>
      <c r="K52" s="90"/>
      <c r="L52" s="91">
        <f>L49-L46</f>
        <v>-3189758844</v>
      </c>
    </row>
    <row r="53" spans="1:12" ht="14.1" customHeight="1">
      <c r="A53" s="32"/>
      <c r="B53" s="390" t="s">
        <v>149</v>
      </c>
      <c r="C53" s="391"/>
      <c r="D53" s="391"/>
      <c r="E53" s="391"/>
      <c r="F53" s="391"/>
      <c r="G53" s="391"/>
      <c r="H53" s="391"/>
      <c r="I53" s="391"/>
      <c r="J53" s="391"/>
      <c r="K53" s="392"/>
      <c r="L53" s="91">
        <f>L30+L44+L52</f>
        <v>-1224345561</v>
      </c>
    </row>
    <row r="54" spans="1:12" ht="14.1" customHeight="1">
      <c r="A54" s="32"/>
      <c r="B54" s="374" t="s">
        <v>150</v>
      </c>
      <c r="C54" s="375"/>
      <c r="D54" s="375"/>
      <c r="E54" s="375"/>
      <c r="F54" s="375"/>
      <c r="G54" s="375"/>
      <c r="H54" s="375"/>
      <c r="I54" s="375"/>
      <c r="J54" s="375"/>
      <c r="K54" s="376"/>
      <c r="L54" s="91">
        <v>13491263527</v>
      </c>
    </row>
    <row r="55" spans="1:12" ht="14.1" customHeight="1" thickBot="1">
      <c r="A55" s="32"/>
      <c r="B55" s="182" t="s">
        <v>187</v>
      </c>
      <c r="C55" s="177"/>
      <c r="D55" s="177"/>
      <c r="E55" s="177"/>
      <c r="F55" s="177"/>
      <c r="G55" s="177"/>
      <c r="H55" s="177"/>
      <c r="I55" s="177"/>
      <c r="J55" s="177"/>
      <c r="K55" s="177"/>
      <c r="L55" s="30">
        <v>-12380457</v>
      </c>
    </row>
    <row r="56" spans="1:12" ht="14.1" customHeight="1" thickBot="1">
      <c r="A56" s="32"/>
      <c r="B56" s="377" t="s">
        <v>151</v>
      </c>
      <c r="C56" s="378"/>
      <c r="D56" s="378"/>
      <c r="E56" s="378"/>
      <c r="F56" s="378"/>
      <c r="G56" s="378"/>
      <c r="H56" s="378"/>
      <c r="I56" s="378"/>
      <c r="J56" s="378"/>
      <c r="K56" s="379"/>
      <c r="L56" s="86">
        <f>L54+L53+L55</f>
        <v>12254537509</v>
      </c>
    </row>
    <row r="57" spans="1:12" ht="8.1" customHeight="1" thickBot="1">
      <c r="B57" s="95"/>
      <c r="C57" s="95"/>
      <c r="D57" s="95"/>
      <c r="E57" s="95"/>
      <c r="F57" s="95"/>
      <c r="G57" s="95"/>
      <c r="H57" s="95"/>
      <c r="I57" s="95"/>
      <c r="J57" s="95"/>
      <c r="K57" s="13"/>
      <c r="L57" s="96"/>
    </row>
    <row r="58" spans="1:12" ht="14.1" customHeight="1">
      <c r="B58" s="97" t="s">
        <v>152</v>
      </c>
      <c r="C58" s="98"/>
      <c r="D58" s="98"/>
      <c r="E58" s="98"/>
      <c r="F58" s="98"/>
      <c r="G58" s="98"/>
      <c r="H58" s="98"/>
      <c r="I58" s="98"/>
      <c r="J58" s="98"/>
      <c r="K58" s="98"/>
      <c r="L58" s="86">
        <v>114047275</v>
      </c>
    </row>
    <row r="59" spans="1:12" ht="14.1" customHeight="1">
      <c r="B59" s="99" t="s">
        <v>153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91">
        <v>1945937</v>
      </c>
    </row>
    <row r="60" spans="1:12" ht="14.1" customHeight="1">
      <c r="B60" s="99" t="s">
        <v>187</v>
      </c>
      <c r="C60" s="100"/>
      <c r="D60" s="100"/>
      <c r="E60" s="100"/>
      <c r="F60" s="100"/>
      <c r="G60" s="100"/>
      <c r="H60" s="100"/>
      <c r="I60" s="100"/>
      <c r="J60" s="100"/>
      <c r="K60" s="100"/>
      <c r="L60" s="91">
        <v>0</v>
      </c>
    </row>
    <row r="61" spans="1:12" ht="14.1" customHeight="1" thickBot="1">
      <c r="B61" s="101" t="s">
        <v>154</v>
      </c>
      <c r="C61" s="102"/>
      <c r="D61" s="102"/>
      <c r="E61" s="102"/>
      <c r="F61" s="102"/>
      <c r="G61" s="102"/>
      <c r="H61" s="102"/>
      <c r="I61" s="102"/>
      <c r="J61" s="102"/>
      <c r="K61" s="102"/>
      <c r="L61" s="86">
        <f>L58+L59+L60</f>
        <v>115993212</v>
      </c>
    </row>
    <row r="62" spans="1:12" ht="14.1" customHeight="1" thickBot="1">
      <c r="B62" s="103" t="s">
        <v>155</v>
      </c>
      <c r="C62" s="72"/>
      <c r="D62" s="104"/>
      <c r="E62" s="105"/>
      <c r="F62" s="105"/>
      <c r="G62" s="105"/>
      <c r="H62" s="105"/>
      <c r="I62" s="72"/>
      <c r="J62" s="72"/>
      <c r="K62" s="72"/>
      <c r="L62" s="106">
        <f>L56+L61</f>
        <v>12370530721</v>
      </c>
    </row>
  </sheetData>
  <mergeCells count="8">
    <mergeCell ref="B54:K54"/>
    <mergeCell ref="B56:K56"/>
    <mergeCell ref="B3:L3"/>
    <mergeCell ref="B4:L4"/>
    <mergeCell ref="B5:L5"/>
    <mergeCell ref="B7:K8"/>
    <mergeCell ref="L7:L8"/>
    <mergeCell ref="B53:K5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9" orientation="portrait" useFirstPageNumber="1" verticalDpi="300" r:id="rId1"/>
  <headerFooter alignWithMargins="0"/>
  <ignoredErrors>
    <ignoredError sqref="L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B1:AD64"/>
  <sheetViews>
    <sheetView tabSelected="1" topLeftCell="B1" zoomScaleNormal="100" zoomScaleSheetLayoutView="100" workbookViewId="0">
      <selection activeCell="B1" sqref="B1"/>
    </sheetView>
  </sheetViews>
  <sheetFormatPr defaultRowHeight="10.8"/>
  <cols>
    <col min="1" max="1" width="0" hidden="1" customWidth="1"/>
    <col min="2" max="6" width="2" customWidth="1"/>
    <col min="7" max="12" width="2.5" customWidth="1"/>
    <col min="13" max="13" width="9.875" customWidth="1"/>
    <col min="14" max="14" width="21.375" customWidth="1"/>
    <col min="15" max="15" width="21.375" hidden="1" customWidth="1"/>
    <col min="16" max="19" width="2.375" customWidth="1"/>
    <col min="20" max="25" width="2.5" customWidth="1"/>
    <col min="26" max="26" width="5" customWidth="1"/>
    <col min="27" max="27" width="21.37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AA1" s="4"/>
    </row>
    <row r="2" spans="2:30" ht="16.2">
      <c r="B2" s="5"/>
      <c r="C2" s="6"/>
      <c r="D2" s="6"/>
      <c r="E2" s="6"/>
      <c r="F2" s="6"/>
      <c r="G2" s="6"/>
      <c r="H2" s="7"/>
      <c r="I2" s="7"/>
      <c r="J2" s="7"/>
      <c r="K2" s="7"/>
      <c r="L2" s="6"/>
      <c r="M2" s="6"/>
      <c r="AA2" s="268" t="s">
        <v>0</v>
      </c>
    </row>
    <row r="3" spans="2:30" ht="8.1" customHeight="1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AA3" s="268"/>
    </row>
    <row r="4" spans="2:30" ht="16.2">
      <c r="B4" s="269" t="s">
        <v>176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</row>
    <row r="5" spans="2:30" ht="19.8" thickBot="1">
      <c r="B5" s="170" t="str">
        <f>IF('貸借対照表(BS)円単位'!B5&lt;&gt;"",'貸借対照表(BS)円単位'!B5,"")</f>
        <v>連結</v>
      </c>
      <c r="C5" s="8"/>
      <c r="D5" s="8"/>
      <c r="E5" s="8"/>
      <c r="F5" s="8"/>
      <c r="G5" s="8"/>
      <c r="H5" s="8"/>
      <c r="I5" s="169"/>
      <c r="J5" s="169"/>
      <c r="K5" s="169"/>
      <c r="L5" s="169"/>
      <c r="M5" s="169"/>
      <c r="N5" s="271" t="str">
        <f>'貸借対照表(BS)円単位'!N5:U5</f>
        <v>（令和 6年 3月31日現在）</v>
      </c>
      <c r="O5" s="271"/>
      <c r="P5" s="271"/>
      <c r="Q5" s="271"/>
      <c r="R5" s="271"/>
      <c r="S5" s="271"/>
      <c r="T5" s="271"/>
      <c r="U5" s="271"/>
      <c r="V5" s="169"/>
      <c r="W5" s="169"/>
      <c r="X5" s="169"/>
      <c r="Y5" s="169"/>
      <c r="Z5" s="169"/>
      <c r="AA5" s="9" t="str">
        <f>設定!$B$3</f>
        <v>（単位：千円）</v>
      </c>
    </row>
    <row r="6" spans="2:30" s="11" customFormat="1" ht="12.9" customHeight="1" thickBot="1">
      <c r="B6" s="265" t="s">
        <v>1</v>
      </c>
      <c r="C6" s="266"/>
      <c r="D6" s="266"/>
      <c r="E6" s="266"/>
      <c r="F6" s="266"/>
      <c r="G6" s="266"/>
      <c r="H6" s="266"/>
      <c r="I6" s="270"/>
      <c r="J6" s="270"/>
      <c r="K6" s="270"/>
      <c r="L6" s="270"/>
      <c r="M6" s="270"/>
      <c r="N6" s="10" t="s">
        <v>2</v>
      </c>
      <c r="O6" s="193"/>
      <c r="P6" s="265" t="s">
        <v>1</v>
      </c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10" t="s">
        <v>2</v>
      </c>
    </row>
    <row r="7" spans="2:30" s="11" customFormat="1" ht="12.9" customHeight="1">
      <c r="B7" s="12" t="s">
        <v>3</v>
      </c>
      <c r="C7" s="13"/>
      <c r="D7" s="14"/>
      <c r="E7" s="15"/>
      <c r="F7" s="15"/>
      <c r="G7" s="15"/>
      <c r="H7" s="15"/>
      <c r="I7" s="13"/>
      <c r="J7" s="13"/>
      <c r="K7" s="13"/>
      <c r="L7" s="13"/>
      <c r="M7" s="13"/>
      <c r="N7" s="16"/>
      <c r="O7" s="197"/>
      <c r="P7" s="17" t="s">
        <v>4</v>
      </c>
      <c r="Q7" s="14"/>
      <c r="R7" s="14"/>
      <c r="S7" s="14"/>
      <c r="T7" s="14"/>
      <c r="U7" s="14"/>
      <c r="V7" s="13"/>
      <c r="W7" s="13"/>
      <c r="X7" s="13"/>
      <c r="Y7" s="13"/>
      <c r="Z7" s="13"/>
      <c r="AA7" s="16"/>
    </row>
    <row r="8" spans="2:30" s="11" customFormat="1" ht="12.9" customHeight="1">
      <c r="B8" s="17"/>
      <c r="C8" s="14" t="s">
        <v>5</v>
      </c>
      <c r="D8" s="14"/>
      <c r="E8" s="14"/>
      <c r="F8" s="14"/>
      <c r="G8" s="14"/>
      <c r="H8" s="14"/>
      <c r="I8" s="13"/>
      <c r="J8" s="13"/>
      <c r="K8" s="13"/>
      <c r="L8" s="13"/>
      <c r="M8" s="13"/>
      <c r="N8" s="16">
        <f>IF('貸借対照表(BS)円単位'!N8=0, "-",ROUND('貸借対照表(BS)円単位'!N8, -(LOG10(設定!$B$2)))/設定!$B$2)</f>
        <v>698383937</v>
      </c>
      <c r="O8" s="194"/>
      <c r="P8" s="17"/>
      <c r="Q8" s="14" t="s">
        <v>6</v>
      </c>
      <c r="R8" s="14"/>
      <c r="S8" s="14"/>
      <c r="T8" s="14"/>
      <c r="U8" s="14"/>
      <c r="V8" s="13"/>
      <c r="W8" s="13"/>
      <c r="X8" s="13"/>
      <c r="Y8" s="13"/>
      <c r="Z8" s="13"/>
      <c r="AA8" s="16">
        <f>IF('貸借対照表(BS)円単位'!AA8=0, "-",ROUND('貸借対照表(BS)円単位'!AA8, -(LOG10(設定!$B$2)))/設定!$B$2)</f>
        <v>101184160</v>
      </c>
    </row>
    <row r="9" spans="2:30" s="11" customFormat="1" ht="12.9" customHeight="1">
      <c r="B9" s="17"/>
      <c r="C9" s="14"/>
      <c r="D9" s="14" t="s">
        <v>7</v>
      </c>
      <c r="E9" s="14"/>
      <c r="F9" s="14"/>
      <c r="G9" s="14"/>
      <c r="H9" s="14"/>
      <c r="I9" s="13"/>
      <c r="J9" s="13"/>
      <c r="K9" s="13"/>
      <c r="L9" s="13"/>
      <c r="M9" s="13"/>
      <c r="N9" s="16">
        <f>IF('貸借対照表(BS)円単位'!N9=0, "-",ROUND('貸借対照表(BS)円単位'!N9, -(LOG10(設定!$B$2)))/設定!$B$2)</f>
        <v>685809446</v>
      </c>
      <c r="O9" s="194"/>
      <c r="P9" s="17"/>
      <c r="Q9" s="14"/>
      <c r="R9" s="14" t="s">
        <v>250</v>
      </c>
      <c r="S9" s="14"/>
      <c r="T9" s="14"/>
      <c r="U9" s="14"/>
      <c r="V9" s="13"/>
      <c r="W9" s="13"/>
      <c r="X9" s="13"/>
      <c r="Y9" s="13"/>
      <c r="Z9" s="13"/>
      <c r="AA9" s="16">
        <f>IF('貸借対照表(BS)円単位'!AA9=0, "-",ROUND('貸借対照表(BS)円単位'!AA9, -(LOG10(設定!$B$2)))/設定!$B$2)</f>
        <v>61693220</v>
      </c>
    </row>
    <row r="10" spans="2:30" s="11" customFormat="1" ht="12.9" customHeight="1">
      <c r="B10" s="17"/>
      <c r="C10" s="14"/>
      <c r="D10" s="14"/>
      <c r="E10" s="14" t="s">
        <v>8</v>
      </c>
      <c r="F10" s="14"/>
      <c r="G10" s="14"/>
      <c r="H10" s="14"/>
      <c r="I10" s="13"/>
      <c r="J10" s="13"/>
      <c r="K10" s="13"/>
      <c r="L10" s="13"/>
      <c r="M10" s="13"/>
      <c r="N10" s="16">
        <f>IF('貸借対照表(BS)円単位'!N10=0, "-",ROUND('貸借対照表(BS)円単位'!N10, -(LOG10(設定!$B$2)))/設定!$B$2)</f>
        <v>103396199</v>
      </c>
      <c r="O10" s="194"/>
      <c r="P10" s="17"/>
      <c r="Q10" s="14"/>
      <c r="R10" s="19" t="s">
        <v>9</v>
      </c>
      <c r="S10" s="14"/>
      <c r="T10" s="14"/>
      <c r="U10" s="14"/>
      <c r="V10" s="13"/>
      <c r="W10" s="13"/>
      <c r="X10" s="13"/>
      <c r="Y10" s="13"/>
      <c r="Z10" s="13"/>
      <c r="AA10" s="16" t="str">
        <f>IF('貸借対照表(BS)円単位'!AA10=0, "-",ROUND('貸借対照表(BS)円単位'!AA10, -(LOG10(設定!$B$2)))/設定!$B$2)</f>
        <v>-</v>
      </c>
    </row>
    <row r="11" spans="2:30" s="11" customFormat="1" ht="12.9" customHeight="1">
      <c r="B11" s="17"/>
      <c r="C11" s="14"/>
      <c r="D11" s="14"/>
      <c r="E11" s="14"/>
      <c r="F11" s="14" t="s">
        <v>10</v>
      </c>
      <c r="G11" s="14"/>
      <c r="H11" s="14"/>
      <c r="I11" s="13"/>
      <c r="J11" s="13"/>
      <c r="K11" s="13"/>
      <c r="L11" s="13"/>
      <c r="M11" s="13"/>
      <c r="N11" s="16">
        <f>IF('貸借対照表(BS)円単位'!N11=0, "-",ROUND('貸借対照表(BS)円単位'!N11, -(LOG10(設定!$B$2)))/設定!$B$2)</f>
        <v>71698437</v>
      </c>
      <c r="O11" s="194"/>
      <c r="P11" s="17"/>
      <c r="Q11" s="14"/>
      <c r="R11" s="14" t="s">
        <v>11</v>
      </c>
      <c r="S11" s="14"/>
      <c r="T11" s="14"/>
      <c r="U11" s="14"/>
      <c r="V11" s="13"/>
      <c r="W11" s="13"/>
      <c r="X11" s="13"/>
      <c r="Y11" s="13"/>
      <c r="Z11" s="13"/>
      <c r="AA11" s="16">
        <f>IF('貸借対照表(BS)円単位'!AA11=0, "-",ROUND('貸借対照表(BS)円単位'!AA11, -(LOG10(設定!$B$2)))/設定!$B$2)</f>
        <v>7758137</v>
      </c>
    </row>
    <row r="12" spans="2:30" s="11" customFormat="1" ht="12.9" customHeight="1">
      <c r="B12" s="17"/>
      <c r="C12" s="14"/>
      <c r="D12" s="14"/>
      <c r="E12" s="14"/>
      <c r="F12" s="14" t="s">
        <v>12</v>
      </c>
      <c r="G12" s="14"/>
      <c r="H12" s="14"/>
      <c r="I12" s="13"/>
      <c r="J12" s="13"/>
      <c r="K12" s="13"/>
      <c r="L12" s="13"/>
      <c r="M12" s="13"/>
      <c r="N12" s="16" t="str">
        <f>IF('貸借対照表(BS)円単位'!N12=0, "-",ROUND('貸借対照表(BS)円単位'!N12, -(LOG10(設定!$B$2)))/設定!$B$2)</f>
        <v>-</v>
      </c>
      <c r="O12" s="194"/>
      <c r="P12" s="17"/>
      <c r="Q12" s="14"/>
      <c r="R12" s="14" t="s">
        <v>13</v>
      </c>
      <c r="S12" s="14"/>
      <c r="T12" s="14"/>
      <c r="U12" s="14"/>
      <c r="V12" s="13"/>
      <c r="W12" s="13"/>
      <c r="X12" s="13"/>
      <c r="Y12" s="13"/>
      <c r="Z12" s="13"/>
      <c r="AA12" s="16" t="str">
        <f>IF('貸借対照表(BS)円単位'!AA12=0, "-",ROUND('貸借対照表(BS)円単位'!AA12, -(LOG10(設定!$B$2)))/設定!$B$2)</f>
        <v>-</v>
      </c>
      <c r="AD12" s="171"/>
    </row>
    <row r="13" spans="2:30" s="11" customFormat="1" ht="12.9" customHeight="1">
      <c r="B13" s="17"/>
      <c r="C13" s="14"/>
      <c r="D13" s="14"/>
      <c r="E13" s="14"/>
      <c r="F13" s="14" t="s">
        <v>14</v>
      </c>
      <c r="G13" s="14"/>
      <c r="H13" s="14"/>
      <c r="I13" s="13"/>
      <c r="J13" s="13"/>
      <c r="K13" s="13"/>
      <c r="L13" s="13"/>
      <c r="M13" s="13"/>
      <c r="N13" s="16">
        <f>IF('貸借対照表(BS)円単位'!N13=0, "-",ROUND('貸借対照表(BS)円単位'!N13, -(LOG10(設定!$B$2)))/設定!$B$2)</f>
        <v>122102174</v>
      </c>
      <c r="O13" s="194"/>
      <c r="P13" s="17"/>
      <c r="Q13" s="14"/>
      <c r="R13" s="14" t="s">
        <v>15</v>
      </c>
      <c r="S13" s="14"/>
      <c r="T13" s="14"/>
      <c r="U13" s="14"/>
      <c r="V13" s="13"/>
      <c r="W13" s="13"/>
      <c r="X13" s="13"/>
      <c r="Y13" s="13"/>
      <c r="Z13" s="13"/>
      <c r="AA13" s="16">
        <f>IF('貸借対照表(BS)円単位'!AA13=0, "-",ROUND('貸借対照表(BS)円単位'!AA13, -(LOG10(設定!$B$2)))/設定!$B$2)</f>
        <v>31732802</v>
      </c>
    </row>
    <row r="14" spans="2:30" s="11" customFormat="1" ht="12.9" customHeight="1">
      <c r="B14" s="17"/>
      <c r="C14" s="14"/>
      <c r="D14" s="14"/>
      <c r="E14" s="14"/>
      <c r="F14" s="14" t="s">
        <v>16</v>
      </c>
      <c r="G14" s="14"/>
      <c r="H14" s="14"/>
      <c r="I14" s="13"/>
      <c r="J14" s="13"/>
      <c r="K14" s="13"/>
      <c r="L14" s="13"/>
      <c r="M14" s="13"/>
      <c r="N14" s="16">
        <f>IF('貸借対照表(BS)円単位'!N14=0, "-",ROUND('貸借対照表(BS)円単位'!N14, -(LOG10(設定!$B$2)))/設定!$B$2)</f>
        <v>-95841156</v>
      </c>
      <c r="O14" s="194"/>
      <c r="P14" s="17"/>
      <c r="Q14" s="14" t="s">
        <v>17</v>
      </c>
      <c r="R14" s="14"/>
      <c r="S14" s="14"/>
      <c r="T14" s="14"/>
      <c r="U14" s="14"/>
      <c r="V14" s="13"/>
      <c r="W14" s="13"/>
      <c r="X14" s="13"/>
      <c r="Y14" s="13"/>
      <c r="Z14" s="13"/>
      <c r="AA14" s="16">
        <f>IF('貸借対照表(BS)円単位'!AA14=0, "-",ROUND('貸借対照表(BS)円単位'!AA14, -(LOG10(設定!$B$2)))/設定!$B$2)</f>
        <v>10435386</v>
      </c>
    </row>
    <row r="15" spans="2:30" s="11" customFormat="1" ht="12.9" customHeight="1">
      <c r="B15" s="17"/>
      <c r="C15" s="14"/>
      <c r="D15" s="14"/>
      <c r="E15" s="14"/>
      <c r="F15" s="14" t="s">
        <v>18</v>
      </c>
      <c r="G15" s="14"/>
      <c r="H15" s="14"/>
      <c r="I15" s="13"/>
      <c r="J15" s="13"/>
      <c r="K15" s="13"/>
      <c r="L15" s="13"/>
      <c r="M15" s="13"/>
      <c r="N15" s="16">
        <f>IF('貸借対照表(BS)円単位'!N15=0, "-",ROUND('貸借対照表(BS)円単位'!N15, -(LOG10(設定!$B$2)))/設定!$B$2)</f>
        <v>22206787</v>
      </c>
      <c r="O15" s="194"/>
      <c r="P15" s="17"/>
      <c r="Q15" s="14"/>
      <c r="R15" s="19" t="s">
        <v>254</v>
      </c>
      <c r="S15" s="14"/>
      <c r="T15" s="14"/>
      <c r="U15" s="14"/>
      <c r="V15" s="13"/>
      <c r="W15" s="13"/>
      <c r="X15" s="13"/>
      <c r="Y15" s="13"/>
      <c r="Z15" s="13"/>
      <c r="AA15" s="16">
        <f>IF('貸借対照表(BS)円単位'!AA15=0, "-",ROUND('貸借対照表(BS)円単位'!AA15, -(LOG10(設定!$B$2)))/設定!$B$2)</f>
        <v>7606343</v>
      </c>
    </row>
    <row r="16" spans="2:30" s="11" customFormat="1" ht="12.9" customHeight="1">
      <c r="B16" s="17"/>
      <c r="C16" s="14"/>
      <c r="D16" s="14"/>
      <c r="E16" s="14"/>
      <c r="F16" s="14" t="s">
        <v>19</v>
      </c>
      <c r="G16" s="14"/>
      <c r="H16" s="14"/>
      <c r="I16" s="13"/>
      <c r="J16" s="13"/>
      <c r="K16" s="13"/>
      <c r="L16" s="13"/>
      <c r="M16" s="13"/>
      <c r="N16" s="16">
        <f>IF('貸借対照表(BS)円単位'!N16=0, "-",ROUND('貸借対照表(BS)円単位'!N16, -(LOG10(設定!$B$2)))/設定!$B$2)</f>
        <v>-16988684</v>
      </c>
      <c r="O16" s="194"/>
      <c r="P16" s="17"/>
      <c r="Q16" s="14"/>
      <c r="R16" s="19" t="s">
        <v>20</v>
      </c>
      <c r="S16" s="19"/>
      <c r="T16" s="19"/>
      <c r="U16" s="19"/>
      <c r="V16" s="20"/>
      <c r="W16" s="20"/>
      <c r="X16" s="20"/>
      <c r="Y16" s="20"/>
      <c r="Z16" s="20"/>
      <c r="AA16" s="16">
        <f>IF('貸借対照表(BS)円単位'!AA16=0, "-",ROUND('貸借対照表(BS)円単位'!AA16, -(LOG10(設定!$B$2)))/設定!$B$2)</f>
        <v>1405721</v>
      </c>
    </row>
    <row r="17" spans="2:27" s="11" customFormat="1" ht="12.9" customHeight="1">
      <c r="B17" s="17"/>
      <c r="C17" s="14"/>
      <c r="D17" s="14"/>
      <c r="E17" s="14"/>
      <c r="F17" s="14" t="s">
        <v>21</v>
      </c>
      <c r="G17" s="21"/>
      <c r="H17" s="21"/>
      <c r="I17" s="22"/>
      <c r="J17" s="22"/>
      <c r="K17" s="22"/>
      <c r="L17" s="22"/>
      <c r="M17" s="22"/>
      <c r="N17" s="16">
        <f>IF('貸借対照表(BS)円単位'!N17=0, "-",ROUND('貸借対照表(BS)円単位'!N17, -(LOG10(設定!$B$2)))/設定!$B$2)</f>
        <v>45</v>
      </c>
      <c r="O17" s="194"/>
      <c r="P17" s="17"/>
      <c r="Q17" s="14"/>
      <c r="R17" s="19" t="s">
        <v>22</v>
      </c>
      <c r="S17" s="19"/>
      <c r="T17" s="19"/>
      <c r="U17" s="19"/>
      <c r="V17" s="20"/>
      <c r="W17" s="20"/>
      <c r="X17" s="20"/>
      <c r="Y17" s="20"/>
      <c r="Z17" s="20"/>
      <c r="AA17" s="16">
        <f>IF('貸借対照表(BS)円単位'!AA17=0, "-",ROUND('貸借対照表(BS)円単位'!AA17, -(LOG10(設定!$B$2)))/設定!$B$2)</f>
        <v>58086</v>
      </c>
    </row>
    <row r="18" spans="2:27" s="11" customFormat="1" ht="12.9" customHeight="1">
      <c r="B18" s="17"/>
      <c r="C18" s="14"/>
      <c r="D18" s="14"/>
      <c r="E18" s="14"/>
      <c r="F18" s="14" t="s">
        <v>23</v>
      </c>
      <c r="G18" s="21"/>
      <c r="H18" s="21"/>
      <c r="I18" s="22"/>
      <c r="J18" s="22"/>
      <c r="K18" s="22"/>
      <c r="L18" s="22"/>
      <c r="M18" s="22"/>
      <c r="N18" s="16" t="str">
        <f>IF('貸借対照表(BS)円単位'!N18=0, "-",ROUND('貸借対照表(BS)円単位'!N18, -(LOG10(設定!$B$2)))/設定!$B$2)</f>
        <v>-</v>
      </c>
      <c r="O18" s="194"/>
      <c r="P18" s="12"/>
      <c r="Q18" s="14"/>
      <c r="R18" s="19" t="s">
        <v>24</v>
      </c>
      <c r="S18" s="19"/>
      <c r="T18" s="19"/>
      <c r="U18" s="19"/>
      <c r="V18" s="20"/>
      <c r="W18" s="20"/>
      <c r="X18" s="20"/>
      <c r="Y18" s="20"/>
      <c r="Z18" s="20"/>
      <c r="AA18" s="16">
        <f>IF('貸借対照表(BS)円単位'!AA18=0, "-",ROUND('貸借対照表(BS)円単位'!AA18, -(LOG10(設定!$B$2)))/設定!$B$2)</f>
        <v>12577</v>
      </c>
    </row>
    <row r="19" spans="2:27" s="11" customFormat="1" ht="12.9" customHeight="1">
      <c r="B19" s="17"/>
      <c r="C19" s="14"/>
      <c r="D19" s="14"/>
      <c r="E19" s="14"/>
      <c r="F19" s="14" t="s">
        <v>25</v>
      </c>
      <c r="G19" s="21"/>
      <c r="H19" s="21"/>
      <c r="I19" s="22"/>
      <c r="J19" s="22"/>
      <c r="K19" s="22"/>
      <c r="L19" s="22"/>
      <c r="M19" s="22"/>
      <c r="N19" s="16" t="str">
        <f>IF('貸借対照表(BS)円単位'!N19=0, "-",ROUND('貸借対照表(BS)円単位'!N19, -(LOG10(設定!$B$2)))/設定!$B$2)</f>
        <v>-</v>
      </c>
      <c r="O19" s="194"/>
      <c r="P19" s="12"/>
      <c r="Q19" s="14"/>
      <c r="R19" s="19" t="s">
        <v>26</v>
      </c>
      <c r="S19" s="19"/>
      <c r="T19" s="19"/>
      <c r="U19" s="19"/>
      <c r="V19" s="20"/>
      <c r="W19" s="20"/>
      <c r="X19" s="20"/>
      <c r="Y19" s="20"/>
      <c r="Z19" s="20"/>
      <c r="AA19" s="16" t="str">
        <f>IF('貸借対照表(BS)円単位'!AA19=0, "-",ROUND('貸借対照表(BS)円単位'!AA19, -(LOG10(設定!$B$2)))/設定!$B$2)</f>
        <v>-</v>
      </c>
    </row>
    <row r="20" spans="2:27" s="11" customFormat="1" ht="12.9" customHeight="1">
      <c r="B20" s="17"/>
      <c r="C20" s="14"/>
      <c r="D20" s="14"/>
      <c r="E20" s="14"/>
      <c r="F20" s="14" t="s">
        <v>27</v>
      </c>
      <c r="G20" s="21"/>
      <c r="H20" s="21"/>
      <c r="I20" s="22"/>
      <c r="J20" s="22"/>
      <c r="K20" s="22"/>
      <c r="L20" s="22"/>
      <c r="M20" s="22"/>
      <c r="N20" s="16" t="str">
        <f>IF('貸借対照表(BS)円単位'!N20=0, "-",ROUND('貸借対照表(BS)円単位'!N20, -(LOG10(設定!$B$2)))/設定!$B$2)</f>
        <v>-</v>
      </c>
      <c r="O20" s="194"/>
      <c r="P20" s="17"/>
      <c r="Q20" s="14"/>
      <c r="R20" s="14" t="s">
        <v>28</v>
      </c>
      <c r="S20" s="14"/>
      <c r="T20" s="14"/>
      <c r="U20" s="14"/>
      <c r="V20" s="13"/>
      <c r="W20" s="13"/>
      <c r="X20" s="13"/>
      <c r="Y20" s="13"/>
      <c r="Z20" s="13"/>
      <c r="AA20" s="16">
        <f>IF('貸借対照表(BS)円単位'!AA20=0, "-",ROUND('貸借対照表(BS)円単位'!AA20, -(LOG10(設定!$B$2)))/設定!$B$2)</f>
        <v>906531</v>
      </c>
    </row>
    <row r="21" spans="2:27" s="11" customFormat="1" ht="12.9" customHeight="1">
      <c r="B21" s="17"/>
      <c r="C21" s="14"/>
      <c r="D21" s="14"/>
      <c r="E21" s="14"/>
      <c r="F21" s="14" t="s">
        <v>29</v>
      </c>
      <c r="G21" s="21"/>
      <c r="H21" s="21"/>
      <c r="I21" s="22"/>
      <c r="J21" s="22"/>
      <c r="K21" s="22"/>
      <c r="L21" s="22"/>
      <c r="M21" s="22"/>
      <c r="N21" s="16" t="str">
        <f>IF('貸借対照表(BS)円単位'!N21=0, "-",ROUND('貸借対照表(BS)円単位'!N21, -(LOG10(設定!$B$2)))/設定!$B$2)</f>
        <v>-</v>
      </c>
      <c r="O21" s="194"/>
      <c r="P21" s="17"/>
      <c r="Q21" s="14"/>
      <c r="R21" s="19" t="s">
        <v>30</v>
      </c>
      <c r="S21" s="14"/>
      <c r="T21" s="14"/>
      <c r="U21" s="14"/>
      <c r="V21" s="13"/>
      <c r="W21" s="13"/>
      <c r="X21" s="13"/>
      <c r="Y21" s="13"/>
      <c r="Z21" s="13"/>
      <c r="AA21" s="16">
        <f>IF('貸借対照表(BS)円単位'!AA21=0, "-",ROUND('貸借対照表(BS)円単位'!AA21, -(LOG10(設定!$B$2)))/設定!$B$2)</f>
        <v>139921</v>
      </c>
    </row>
    <row r="22" spans="2:27" s="11" customFormat="1" ht="12.9" customHeight="1">
      <c r="B22" s="17"/>
      <c r="C22" s="14"/>
      <c r="D22" s="14"/>
      <c r="E22" s="14"/>
      <c r="F22" s="14" t="s">
        <v>31</v>
      </c>
      <c r="G22" s="21"/>
      <c r="H22" s="21"/>
      <c r="I22" s="22"/>
      <c r="J22" s="22"/>
      <c r="K22" s="22"/>
      <c r="L22" s="22"/>
      <c r="M22" s="22"/>
      <c r="N22" s="16" t="str">
        <f>IF('貸借対照表(BS)円単位'!N22=0, "-",ROUND('貸借対照表(BS)円単位'!N22, -(LOG10(設定!$B$2)))/設定!$B$2)</f>
        <v>-</v>
      </c>
      <c r="O22" s="194"/>
      <c r="P22" s="17"/>
      <c r="Q22" s="14"/>
      <c r="R22" s="14" t="s">
        <v>15</v>
      </c>
      <c r="S22" s="14"/>
      <c r="T22" s="14"/>
      <c r="U22" s="14"/>
      <c r="V22" s="13"/>
      <c r="W22" s="13"/>
      <c r="X22" s="13"/>
      <c r="Y22" s="13"/>
      <c r="Z22" s="13"/>
      <c r="AA22" s="16">
        <f>IF('貸借対照表(BS)円単位'!AA22=0, "-",ROUND('貸借対照表(BS)円単位'!AA22, -(LOG10(設定!$B$2)))/設定!$B$2)</f>
        <v>306206</v>
      </c>
    </row>
    <row r="23" spans="2:27" s="11" customFormat="1" ht="12.9" customHeight="1">
      <c r="B23" s="17"/>
      <c r="C23" s="14"/>
      <c r="D23" s="14"/>
      <c r="E23" s="14"/>
      <c r="F23" s="14" t="s">
        <v>32</v>
      </c>
      <c r="G23" s="14"/>
      <c r="H23" s="14"/>
      <c r="I23" s="13"/>
      <c r="J23" s="13"/>
      <c r="K23" s="13"/>
      <c r="L23" s="13"/>
      <c r="M23" s="13"/>
      <c r="N23" s="16" t="str">
        <f>IF('貸借対照表(BS)円単位'!N23=0, "-",ROUND('貸借対照表(BS)円単位'!N23, -(LOG10(設定!$B$2)))/設定!$B$2)</f>
        <v>-</v>
      </c>
      <c r="O23" s="194"/>
      <c r="P23" s="275" t="s">
        <v>33</v>
      </c>
      <c r="Q23" s="276"/>
      <c r="R23" s="276"/>
      <c r="S23" s="276"/>
      <c r="T23" s="276"/>
      <c r="U23" s="276"/>
      <c r="V23" s="276"/>
      <c r="W23" s="276"/>
      <c r="X23" s="276"/>
      <c r="Y23" s="276"/>
      <c r="Z23" s="277"/>
      <c r="AA23" s="227">
        <f>IF('貸借対照表(BS)円単位'!AA23=0, "-",ROUND('貸借対照表(BS)円単位'!AA23, -(LOG10(設定!$B$2)))/設定!$B$2)</f>
        <v>111619545</v>
      </c>
    </row>
    <row r="24" spans="2:27" s="11" customFormat="1" ht="12.9" customHeight="1">
      <c r="B24" s="17"/>
      <c r="C24" s="14"/>
      <c r="D24" s="14"/>
      <c r="E24" s="14"/>
      <c r="F24" s="14" t="s">
        <v>34</v>
      </c>
      <c r="G24" s="14"/>
      <c r="H24" s="14"/>
      <c r="I24" s="13"/>
      <c r="J24" s="13"/>
      <c r="K24" s="13"/>
      <c r="L24" s="13"/>
      <c r="M24" s="13"/>
      <c r="N24" s="16" t="str">
        <f>IF('貸借対照表(BS)円単位'!N24=0, "-",ROUND('貸借対照表(BS)円単位'!N24, -(LOG10(設定!$B$2)))/設定!$B$2)</f>
        <v>-</v>
      </c>
      <c r="O24" s="194"/>
      <c r="P24" s="17" t="s">
        <v>35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16"/>
    </row>
    <row r="25" spans="2:27" s="11" customFormat="1" ht="12.9" customHeight="1">
      <c r="B25" s="17"/>
      <c r="C25" s="14"/>
      <c r="D25" s="14"/>
      <c r="E25" s="14"/>
      <c r="F25" s="14" t="s">
        <v>36</v>
      </c>
      <c r="G25" s="14"/>
      <c r="H25" s="14"/>
      <c r="I25" s="13"/>
      <c r="J25" s="13"/>
      <c r="K25" s="13"/>
      <c r="L25" s="13"/>
      <c r="M25" s="13"/>
      <c r="N25" s="16">
        <f>IF('貸借対照表(BS)円単位'!N25=0, "-",ROUND('貸借対照表(BS)円単位'!N25, -(LOG10(設定!$B$2)))/設定!$B$2)</f>
        <v>218598</v>
      </c>
      <c r="O25" s="194"/>
      <c r="P25" s="17"/>
      <c r="Q25" s="19" t="s">
        <v>37</v>
      </c>
      <c r="R25" s="25"/>
      <c r="S25" s="25"/>
      <c r="T25" s="25"/>
      <c r="U25" s="25"/>
      <c r="V25" s="26"/>
      <c r="W25" s="26"/>
      <c r="X25" s="26"/>
      <c r="Y25" s="26"/>
      <c r="Z25" s="26"/>
      <c r="AA25" s="16">
        <f>IF('貸借対照表(BS)円単位'!AA25=0, "-",ROUND('貸借対照表(BS)円単位'!AA25, -(LOG10(設定!$B$2)))/設定!$B$2)</f>
        <v>705540673</v>
      </c>
    </row>
    <row r="26" spans="2:27" s="11" customFormat="1" ht="12.9" customHeight="1">
      <c r="B26" s="17"/>
      <c r="C26" s="14"/>
      <c r="D26" s="14"/>
      <c r="E26" s="14" t="s">
        <v>38</v>
      </c>
      <c r="F26" s="14"/>
      <c r="G26" s="14"/>
      <c r="H26" s="14"/>
      <c r="I26" s="13"/>
      <c r="J26" s="13"/>
      <c r="K26" s="13"/>
      <c r="L26" s="13"/>
      <c r="M26" s="13"/>
      <c r="N26" s="16">
        <f>IF('貸借対照表(BS)円単位'!N26=0, "-",ROUND('貸借対照表(BS)円単位'!N26, -(LOG10(設定!$B$2)))/設定!$B$2)</f>
        <v>577566780</v>
      </c>
      <c r="O26" s="194"/>
      <c r="P26" s="17"/>
      <c r="Q26" s="13" t="s">
        <v>39</v>
      </c>
      <c r="R26" s="25"/>
      <c r="S26" s="25"/>
      <c r="T26" s="25"/>
      <c r="U26" s="25"/>
      <c r="V26" s="26"/>
      <c r="W26" s="26"/>
      <c r="X26" s="26"/>
      <c r="Y26" s="26"/>
      <c r="Z26" s="26"/>
      <c r="AA26" s="16">
        <f>IF('貸借対照表(BS)円単位'!AA26=0, "-",ROUND('貸借対照表(BS)円単位'!AA26, -(LOG10(設定!$B$2)))/設定!$B$2)</f>
        <v>-98128637</v>
      </c>
    </row>
    <row r="27" spans="2:27" s="11" customFormat="1" ht="12.9" customHeight="1">
      <c r="B27" s="17"/>
      <c r="C27" s="14"/>
      <c r="D27" s="14"/>
      <c r="E27" s="14"/>
      <c r="F27" s="14" t="s">
        <v>40</v>
      </c>
      <c r="G27" s="14"/>
      <c r="H27" s="14"/>
      <c r="I27" s="13"/>
      <c r="J27" s="13"/>
      <c r="K27" s="13"/>
      <c r="L27" s="13"/>
      <c r="M27" s="13"/>
      <c r="N27" s="16">
        <f>IF('貸借対照表(BS)円単位'!N27=0, "-",ROUND('貸借対照表(BS)円単位'!N27, -(LOG10(設定!$B$2)))/設定!$B$2)</f>
        <v>465473529</v>
      </c>
      <c r="O27" s="194"/>
      <c r="P27" s="12"/>
      <c r="Q27" s="13" t="s">
        <v>177</v>
      </c>
      <c r="R27" s="13"/>
      <c r="S27" s="13"/>
      <c r="T27" s="13"/>
      <c r="U27" s="13"/>
      <c r="V27" s="13"/>
      <c r="W27" s="13"/>
      <c r="X27" s="13"/>
      <c r="Y27" s="13"/>
      <c r="Z27" s="27"/>
      <c r="AA27" s="16" t="str">
        <f>IF('貸借対照表(BS)円単位'!AA27=0, "-",ROUND('貸借対照表(BS)円単位'!AA27, -(LOG10(設定!$B$2)))/設定!$B$2)</f>
        <v>-</v>
      </c>
    </row>
    <row r="28" spans="2:27" s="11" customFormat="1" ht="12.9" customHeight="1">
      <c r="B28" s="17"/>
      <c r="C28" s="14"/>
      <c r="D28" s="14"/>
      <c r="E28" s="14"/>
      <c r="F28" s="14" t="s">
        <v>14</v>
      </c>
      <c r="G28" s="14"/>
      <c r="H28" s="14"/>
      <c r="I28" s="13"/>
      <c r="J28" s="13"/>
      <c r="K28" s="13"/>
      <c r="L28" s="13"/>
      <c r="M28" s="13"/>
      <c r="N28" s="16">
        <f>IF('貸借対照表(BS)円単位'!N28=0, "-",ROUND('貸借対照表(BS)円単位'!N28, -(LOG10(設定!$B$2)))/設定!$B$2)</f>
        <v>7927698</v>
      </c>
      <c r="O28" s="194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27"/>
      <c r="AA28" s="16"/>
    </row>
    <row r="29" spans="2:27" s="11" customFormat="1" ht="12.9" customHeight="1">
      <c r="B29" s="17"/>
      <c r="C29" s="14"/>
      <c r="D29" s="14"/>
      <c r="E29" s="14"/>
      <c r="F29" s="14" t="s">
        <v>16</v>
      </c>
      <c r="G29" s="14"/>
      <c r="H29" s="14"/>
      <c r="I29" s="13"/>
      <c r="J29" s="13"/>
      <c r="K29" s="13"/>
      <c r="L29" s="13"/>
      <c r="M29" s="13"/>
      <c r="N29" s="16">
        <f>IF('貸借対照表(BS)円単位'!N29=0, "-",ROUND('貸借対照表(BS)円単位'!N29, -(LOG10(設定!$B$2)))/設定!$B$2)</f>
        <v>-5071136</v>
      </c>
      <c r="O29" s="194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6"/>
    </row>
    <row r="30" spans="2:27" s="11" customFormat="1" ht="12.9" customHeight="1">
      <c r="B30" s="17"/>
      <c r="C30" s="14"/>
      <c r="D30" s="14"/>
      <c r="E30" s="14"/>
      <c r="F30" s="14" t="s">
        <v>41</v>
      </c>
      <c r="G30" s="14"/>
      <c r="H30" s="14"/>
      <c r="I30" s="13"/>
      <c r="J30" s="13"/>
      <c r="K30" s="13"/>
      <c r="L30" s="13"/>
      <c r="M30" s="13"/>
      <c r="N30" s="16">
        <f>IF('貸借対照表(BS)円単位'!N30=0, "-",ROUND('貸借対照表(BS)円単位'!N30, -(LOG10(設定!$B$2)))/設定!$B$2)</f>
        <v>213297818</v>
      </c>
      <c r="O30" s="194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6"/>
    </row>
    <row r="31" spans="2:27" s="11" customFormat="1" ht="12.9" customHeight="1">
      <c r="B31" s="17"/>
      <c r="C31" s="14"/>
      <c r="D31" s="14"/>
      <c r="E31" s="14"/>
      <c r="F31" s="14" t="s">
        <v>19</v>
      </c>
      <c r="G31" s="14"/>
      <c r="H31" s="14"/>
      <c r="I31" s="13"/>
      <c r="J31" s="13"/>
      <c r="K31" s="13"/>
      <c r="L31" s="13"/>
      <c r="M31" s="13"/>
      <c r="N31" s="16">
        <f>IF('貸借対照表(BS)円単位'!N31=0, "-",ROUND('貸借対照表(BS)円単位'!N31, -(LOG10(設定!$B$2)))/設定!$B$2)</f>
        <v>-105747605</v>
      </c>
      <c r="O31" s="194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6"/>
    </row>
    <row r="32" spans="2:27" s="11" customFormat="1" ht="12.9" customHeight="1">
      <c r="B32" s="17"/>
      <c r="C32" s="14"/>
      <c r="D32" s="14"/>
      <c r="E32" s="14"/>
      <c r="F32" s="14" t="s">
        <v>42</v>
      </c>
      <c r="G32" s="14"/>
      <c r="H32" s="14"/>
      <c r="I32" s="13"/>
      <c r="J32" s="13"/>
      <c r="K32" s="13"/>
      <c r="L32" s="13"/>
      <c r="M32" s="13"/>
      <c r="N32" s="16" t="str">
        <f>IF('貸借対照表(BS)円単位'!N32=0, "-",ROUND('貸借対照表(BS)円単位'!N32, -(LOG10(設定!$B$2)))/設定!$B$2)</f>
        <v>-</v>
      </c>
      <c r="O32" s="194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6"/>
    </row>
    <row r="33" spans="2:27" s="11" customFormat="1" ht="12.9" customHeight="1">
      <c r="B33" s="17"/>
      <c r="C33" s="14"/>
      <c r="D33" s="14"/>
      <c r="E33" s="14"/>
      <c r="F33" s="14" t="s">
        <v>34</v>
      </c>
      <c r="G33" s="14"/>
      <c r="H33" s="14"/>
      <c r="I33" s="13"/>
      <c r="J33" s="13"/>
      <c r="K33" s="13"/>
      <c r="L33" s="13"/>
      <c r="M33" s="13"/>
      <c r="N33" s="16" t="str">
        <f>IF('貸借対照表(BS)円単位'!N33=0, "-",ROUND('貸借対照表(BS)円単位'!N33, -(LOG10(設定!$B$2)))/設定!$B$2)</f>
        <v>-</v>
      </c>
      <c r="O33" s="194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6"/>
    </row>
    <row r="34" spans="2:27" s="11" customFormat="1" ht="12.9" customHeight="1">
      <c r="B34" s="17"/>
      <c r="C34" s="14"/>
      <c r="D34" s="14"/>
      <c r="E34" s="14"/>
      <c r="F34" s="14" t="s">
        <v>36</v>
      </c>
      <c r="G34" s="14"/>
      <c r="H34" s="14"/>
      <c r="I34" s="13"/>
      <c r="J34" s="13"/>
      <c r="K34" s="13"/>
      <c r="L34" s="13"/>
      <c r="M34" s="13"/>
      <c r="N34" s="16">
        <f>IF('貸借対照表(BS)円単位'!N34=0, "-",ROUND('貸借対照表(BS)円単位'!N34, -(LOG10(設定!$B$2)))/設定!$B$2)</f>
        <v>1686477</v>
      </c>
      <c r="O34" s="194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6"/>
    </row>
    <row r="35" spans="2:27" s="11" customFormat="1" ht="12.9" customHeight="1">
      <c r="B35" s="17"/>
      <c r="C35" s="14"/>
      <c r="D35" s="14"/>
      <c r="E35" s="14" t="s">
        <v>43</v>
      </c>
      <c r="F35" s="28"/>
      <c r="G35" s="28"/>
      <c r="H35" s="28"/>
      <c r="I35" s="29"/>
      <c r="J35" s="29"/>
      <c r="K35" s="29"/>
      <c r="L35" s="29"/>
      <c r="M35" s="29"/>
      <c r="N35" s="16">
        <f>IF('貸借対照表(BS)円単位'!N35=0, "-",ROUND('貸借対照表(BS)円単位'!N35, -(LOG10(設定!$B$2)))/設定!$B$2)</f>
        <v>16192036</v>
      </c>
      <c r="O35" s="194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6"/>
    </row>
    <row r="36" spans="2:27" s="11" customFormat="1" ht="12.9" customHeight="1">
      <c r="B36" s="17"/>
      <c r="C36" s="14"/>
      <c r="D36" s="14"/>
      <c r="E36" s="14" t="s">
        <v>44</v>
      </c>
      <c r="F36" s="28"/>
      <c r="G36" s="28"/>
      <c r="H36" s="28"/>
      <c r="I36" s="29"/>
      <c r="J36" s="29"/>
      <c r="K36" s="29"/>
      <c r="L36" s="29"/>
      <c r="M36" s="29"/>
      <c r="N36" s="16">
        <f>IF('貸借対照表(BS)円単位'!N36=0, "-",ROUND('貸借対照表(BS)円単位'!N36, -(LOG10(設定!$B$2)))/設定!$B$2)</f>
        <v>-11345570</v>
      </c>
      <c r="O36" s="194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6"/>
    </row>
    <row r="37" spans="2:27" s="11" customFormat="1" ht="12.9" customHeight="1">
      <c r="B37" s="17"/>
      <c r="C37" s="14"/>
      <c r="D37" s="14" t="s">
        <v>45</v>
      </c>
      <c r="E37" s="14"/>
      <c r="F37" s="28"/>
      <c r="G37" s="28"/>
      <c r="H37" s="28"/>
      <c r="I37" s="29"/>
      <c r="J37" s="29"/>
      <c r="K37" s="29"/>
      <c r="L37" s="29"/>
      <c r="M37" s="29"/>
      <c r="N37" s="16">
        <f>IF('貸借対照表(BS)円単位'!N37=0, "-",ROUND('貸借対照表(BS)円単位'!N37, -(LOG10(設定!$B$2)))/設定!$B$2)</f>
        <v>2844494</v>
      </c>
      <c r="O37" s="194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6"/>
    </row>
    <row r="38" spans="2:27" s="11" customFormat="1" ht="12.9" customHeight="1">
      <c r="B38" s="17"/>
      <c r="C38" s="14"/>
      <c r="D38" s="14"/>
      <c r="E38" s="14" t="s">
        <v>46</v>
      </c>
      <c r="F38" s="14"/>
      <c r="G38" s="14"/>
      <c r="H38" s="14"/>
      <c r="I38" s="13"/>
      <c r="J38" s="13"/>
      <c r="K38" s="13"/>
      <c r="L38" s="13"/>
      <c r="M38" s="13"/>
      <c r="N38" s="16">
        <f>IF('貸借対照表(BS)円単位'!N38=0, "-",ROUND('貸借対照表(BS)円単位'!N38, -(LOG10(設定!$B$2)))/設定!$B$2)</f>
        <v>70443</v>
      </c>
      <c r="O38" s="194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6"/>
    </row>
    <row r="39" spans="2:27" s="11" customFormat="1" ht="12.9" customHeight="1">
      <c r="B39" s="17"/>
      <c r="C39" s="14"/>
      <c r="D39" s="14"/>
      <c r="E39" s="14" t="s">
        <v>32</v>
      </c>
      <c r="F39" s="14"/>
      <c r="G39" s="14"/>
      <c r="H39" s="14"/>
      <c r="I39" s="13"/>
      <c r="J39" s="13"/>
      <c r="K39" s="13"/>
      <c r="L39" s="13"/>
      <c r="M39" s="13"/>
      <c r="N39" s="16">
        <f>IF('貸借対照表(BS)円単位'!N39=0, "-",ROUND('貸借対照表(BS)円単位'!N39, -(LOG10(設定!$B$2)))/設定!$B$2)</f>
        <v>2774051</v>
      </c>
      <c r="O39" s="194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6"/>
    </row>
    <row r="40" spans="2:27" s="11" customFormat="1" ht="12.9" customHeight="1">
      <c r="B40" s="17"/>
      <c r="C40" s="14"/>
      <c r="D40" s="14" t="s">
        <v>48</v>
      </c>
      <c r="E40" s="14"/>
      <c r="F40" s="14"/>
      <c r="G40" s="14"/>
      <c r="H40" s="14"/>
      <c r="I40" s="14"/>
      <c r="J40" s="13"/>
      <c r="K40" s="13"/>
      <c r="L40" s="13"/>
      <c r="M40" s="13"/>
      <c r="N40" s="16">
        <f>IF('貸借対照表(BS)円単位'!N40=0, "-",ROUND('貸借対照表(BS)円単位'!N40, -(LOG10(設定!$B$2)))/設定!$B$2)</f>
        <v>9729996</v>
      </c>
      <c r="O40" s="194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6"/>
    </row>
    <row r="41" spans="2:27" s="11" customFormat="1" ht="12.9" customHeight="1">
      <c r="B41" s="17"/>
      <c r="C41" s="14"/>
      <c r="D41" s="14"/>
      <c r="E41" s="14" t="s">
        <v>49</v>
      </c>
      <c r="F41" s="14"/>
      <c r="G41" s="14"/>
      <c r="H41" s="14"/>
      <c r="I41" s="14"/>
      <c r="J41" s="13"/>
      <c r="K41" s="13"/>
      <c r="L41" s="13"/>
      <c r="M41" s="13"/>
      <c r="N41" s="16">
        <f>IF('貸借対照表(BS)円単位'!N41=0, "-",ROUND('貸借対照表(BS)円単位'!N41, -(LOG10(設定!$B$2)))/設定!$B$2)</f>
        <v>-103479</v>
      </c>
      <c r="O41" s="194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6"/>
    </row>
    <row r="42" spans="2:27" s="11" customFormat="1" ht="12.9" customHeight="1">
      <c r="B42" s="17"/>
      <c r="C42" s="14"/>
      <c r="D42" s="14"/>
      <c r="E42" s="14"/>
      <c r="F42" s="19" t="s">
        <v>50</v>
      </c>
      <c r="G42" s="14"/>
      <c r="H42" s="14"/>
      <c r="I42" s="14"/>
      <c r="J42" s="13"/>
      <c r="K42" s="13"/>
      <c r="L42" s="13"/>
      <c r="M42" s="13"/>
      <c r="N42" s="16">
        <f>IF('貸借対照表(BS)円単位'!N42=0, "-",ROUND('貸借対照表(BS)円単位'!N42, -(LOG10(設定!$B$2)))/設定!$B$2)</f>
        <v>-45000</v>
      </c>
      <c r="O42" s="194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6"/>
    </row>
    <row r="43" spans="2:27" s="11" customFormat="1" ht="12.9" customHeight="1">
      <c r="B43" s="17"/>
      <c r="C43" s="14"/>
      <c r="D43" s="14"/>
      <c r="E43" s="14"/>
      <c r="F43" s="19" t="s">
        <v>51</v>
      </c>
      <c r="G43" s="14"/>
      <c r="H43" s="14"/>
      <c r="I43" s="14"/>
      <c r="J43" s="13"/>
      <c r="K43" s="13"/>
      <c r="L43" s="13"/>
      <c r="M43" s="13"/>
      <c r="N43" s="16">
        <f>IF('貸借対照表(BS)円単位'!N43=0, "-",ROUND('貸借対照表(BS)円単位'!N43, -(LOG10(設定!$B$2)))/設定!$B$2)</f>
        <v>-578465</v>
      </c>
      <c r="O43" s="194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6"/>
    </row>
    <row r="44" spans="2:27" s="11" customFormat="1" ht="12.9" customHeight="1">
      <c r="B44" s="17"/>
      <c r="C44" s="14"/>
      <c r="D44" s="14"/>
      <c r="E44" s="14"/>
      <c r="F44" s="19" t="s">
        <v>15</v>
      </c>
      <c r="G44" s="14"/>
      <c r="H44" s="14"/>
      <c r="I44" s="14"/>
      <c r="J44" s="13"/>
      <c r="K44" s="13"/>
      <c r="L44" s="13"/>
      <c r="M44" s="13"/>
      <c r="N44" s="16">
        <f>IF('貸借対照表(BS)円単位'!N44=0, "-",ROUND('貸借対照表(BS)円単位'!N44, -(LOG10(設定!$B$2)))/設定!$B$2)</f>
        <v>519986</v>
      </c>
      <c r="O44" s="194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6"/>
    </row>
    <row r="45" spans="2:27" s="11" customFormat="1" ht="12.9" customHeight="1">
      <c r="B45" s="17"/>
      <c r="C45" s="14"/>
      <c r="D45" s="14"/>
      <c r="E45" s="14" t="s">
        <v>52</v>
      </c>
      <c r="F45" s="14"/>
      <c r="G45" s="14"/>
      <c r="H45" s="14"/>
      <c r="I45" s="13"/>
      <c r="J45" s="13"/>
      <c r="K45" s="13"/>
      <c r="L45" s="13"/>
      <c r="M45" s="13"/>
      <c r="N45" s="16" t="str">
        <f>IF('貸借対照表(BS)円単位'!N45=0, "-",ROUND('貸借対照表(BS)円単位'!N45, -(LOG10(設定!$B$2)))/設定!$B$2)</f>
        <v>-</v>
      </c>
      <c r="O45" s="194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6"/>
    </row>
    <row r="46" spans="2:27" s="11" customFormat="1" ht="12.9" customHeight="1">
      <c r="B46" s="17"/>
      <c r="C46" s="14"/>
      <c r="D46" s="14"/>
      <c r="E46" s="14" t="s">
        <v>53</v>
      </c>
      <c r="F46" s="14"/>
      <c r="G46" s="14"/>
      <c r="H46" s="14"/>
      <c r="I46" s="13"/>
      <c r="J46" s="13"/>
      <c r="K46" s="13"/>
      <c r="L46" s="13"/>
      <c r="M46" s="13"/>
      <c r="N46" s="16">
        <f>IF('貸借対照表(BS)円単位'!N46=0, "-",ROUND('貸借対照表(BS)円単位'!N46, -(LOG10(設定!$B$2)))/設定!$B$2)</f>
        <v>514357</v>
      </c>
      <c r="O46" s="194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6"/>
    </row>
    <row r="47" spans="2:27" s="11" customFormat="1" ht="12.9" customHeight="1">
      <c r="B47" s="17"/>
      <c r="C47" s="14"/>
      <c r="D47" s="14"/>
      <c r="E47" s="14" t="s">
        <v>54</v>
      </c>
      <c r="F47" s="14"/>
      <c r="G47" s="14"/>
      <c r="H47" s="14"/>
      <c r="I47" s="13"/>
      <c r="J47" s="13"/>
      <c r="K47" s="13"/>
      <c r="L47" s="13"/>
      <c r="M47" s="13"/>
      <c r="N47" s="16">
        <f>IF('貸借対照表(BS)円単位'!N47=0, "-",ROUND('貸借対照表(BS)円単位'!N47, -(LOG10(設定!$B$2)))/設定!$B$2)</f>
        <v>16727</v>
      </c>
      <c r="O47" s="194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6"/>
    </row>
    <row r="48" spans="2:27" s="11" customFormat="1" ht="12.9" customHeight="1">
      <c r="B48" s="17"/>
      <c r="C48" s="14"/>
      <c r="D48" s="14"/>
      <c r="E48" s="14" t="s">
        <v>55</v>
      </c>
      <c r="F48" s="14"/>
      <c r="G48" s="14"/>
      <c r="H48" s="14"/>
      <c r="I48" s="13"/>
      <c r="J48" s="13"/>
      <c r="K48" s="13"/>
      <c r="L48" s="13"/>
      <c r="M48" s="13"/>
      <c r="N48" s="16">
        <f>IF('貸借対照表(BS)円単位'!N48=0, "-",ROUND('貸借対照表(BS)円単位'!N48, -(LOG10(設定!$B$2)))/設定!$B$2)</f>
        <v>8827439</v>
      </c>
      <c r="O48" s="194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6"/>
    </row>
    <row r="49" spans="2:27" s="11" customFormat="1" ht="12.9" customHeight="1">
      <c r="B49" s="17"/>
      <c r="C49" s="14"/>
      <c r="D49" s="14"/>
      <c r="E49" s="14"/>
      <c r="F49" s="19" t="s">
        <v>56</v>
      </c>
      <c r="G49" s="14"/>
      <c r="H49" s="14"/>
      <c r="I49" s="13"/>
      <c r="J49" s="13"/>
      <c r="K49" s="13"/>
      <c r="L49" s="13"/>
      <c r="M49" s="13"/>
      <c r="N49" s="16" t="str">
        <f>IF('貸借対照表(BS)円単位'!N49=0, "-",ROUND('貸借対照表(BS)円単位'!N49, -(LOG10(設定!$B$2)))/設定!$B$2)</f>
        <v>-</v>
      </c>
      <c r="O49" s="194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6"/>
    </row>
    <row r="50" spans="2:27" s="11" customFormat="1" ht="12.9" customHeight="1">
      <c r="B50" s="17"/>
      <c r="C50" s="13"/>
      <c r="D50" s="14"/>
      <c r="E50" s="14"/>
      <c r="F50" s="14" t="s">
        <v>42</v>
      </c>
      <c r="G50" s="14"/>
      <c r="H50" s="14"/>
      <c r="I50" s="13"/>
      <c r="J50" s="13"/>
      <c r="K50" s="13"/>
      <c r="L50" s="13"/>
      <c r="M50" s="13"/>
      <c r="N50" s="16">
        <f>IF('貸借対照表(BS)円単位'!N50=0, "-",ROUND('貸借対照表(BS)円単位'!N50, -(LOG10(設定!$B$2)))/設定!$B$2)</f>
        <v>8827439</v>
      </c>
      <c r="O50" s="194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6"/>
    </row>
    <row r="51" spans="2:27" s="11" customFormat="1" ht="12.9" customHeight="1">
      <c r="B51" s="17"/>
      <c r="C51" s="13"/>
      <c r="D51" s="14"/>
      <c r="E51" s="14" t="s">
        <v>15</v>
      </c>
      <c r="F51" s="14"/>
      <c r="G51" s="14"/>
      <c r="H51" s="14"/>
      <c r="I51" s="13"/>
      <c r="J51" s="13"/>
      <c r="K51" s="13"/>
      <c r="L51" s="13"/>
      <c r="M51" s="13"/>
      <c r="N51" s="16">
        <f>IF('貸借対照表(BS)円単位'!N51=0, "-",ROUND('貸借対照表(BS)円単位'!N51, -(LOG10(設定!$B$2)))/設定!$B$2)</f>
        <v>627183</v>
      </c>
      <c r="O51" s="194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6"/>
    </row>
    <row r="52" spans="2:27" s="11" customFormat="1" ht="12.9" customHeight="1">
      <c r="B52" s="17"/>
      <c r="C52" s="13"/>
      <c r="D52" s="14"/>
      <c r="E52" s="19" t="s">
        <v>57</v>
      </c>
      <c r="F52" s="14"/>
      <c r="G52" s="14"/>
      <c r="H52" s="14"/>
      <c r="I52" s="13"/>
      <c r="J52" s="13"/>
      <c r="K52" s="13"/>
      <c r="L52" s="13"/>
      <c r="M52" s="13"/>
      <c r="N52" s="16">
        <f>IF('貸借対照表(BS)円単位'!N52=0, "-",ROUND('貸借対照表(BS)円単位'!N52, -(LOG10(設定!$B$2)))/設定!$B$2)</f>
        <v>-152231</v>
      </c>
      <c r="O52" s="194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6"/>
    </row>
    <row r="53" spans="2:27" s="11" customFormat="1" ht="12.9" customHeight="1">
      <c r="B53" s="17"/>
      <c r="C53" s="13" t="s">
        <v>58</v>
      </c>
      <c r="D53" s="14"/>
      <c r="E53" s="15"/>
      <c r="F53" s="15"/>
      <c r="G53" s="15"/>
      <c r="H53" s="13"/>
      <c r="I53" s="13"/>
      <c r="J53" s="13"/>
      <c r="K53" s="13"/>
      <c r="L53" s="13"/>
      <c r="M53" s="13"/>
      <c r="N53" s="16">
        <f>IF('貸借対照表(BS)円単位'!N53=0, "-",ROUND('貸借対照表(BS)円単位'!N53, -(LOG10(設定!$B$2)))/設定!$B$2)</f>
        <v>20647644</v>
      </c>
      <c r="O53" s="194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6"/>
    </row>
    <row r="54" spans="2:27" s="11" customFormat="1" ht="12.9" customHeight="1">
      <c r="B54" s="17"/>
      <c r="C54" s="13"/>
      <c r="D54" s="14" t="s">
        <v>59</v>
      </c>
      <c r="E54" s="15"/>
      <c r="F54" s="15"/>
      <c r="G54" s="15"/>
      <c r="H54" s="13"/>
      <c r="I54" s="13"/>
      <c r="J54" s="13"/>
      <c r="K54" s="13"/>
      <c r="L54" s="13"/>
      <c r="M54" s="13"/>
      <c r="N54" s="16">
        <f>IF('貸借対照表(BS)円単位'!N54=0, "-",ROUND('貸借対照表(BS)円単位'!N54, -(LOG10(設定!$B$2)))/設定!$B$2)</f>
        <v>12370531</v>
      </c>
      <c r="O54" s="194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6"/>
    </row>
    <row r="55" spans="2:27" s="11" customFormat="1" ht="12.9" customHeight="1">
      <c r="B55" s="17"/>
      <c r="C55" s="13"/>
      <c r="D55" s="19" t="s">
        <v>60</v>
      </c>
      <c r="E55" s="14"/>
      <c r="F55" s="28"/>
      <c r="G55" s="25"/>
      <c r="H55" s="25"/>
      <c r="I55" s="26"/>
      <c r="J55" s="13"/>
      <c r="K55" s="13"/>
      <c r="L55" s="13"/>
      <c r="M55" s="13"/>
      <c r="N55" s="16">
        <f>IF('貸借対照表(BS)円単位'!N55=0, "-",ROUND('貸借対照表(BS)円単位'!N55, -(LOG10(設定!$B$2)))/設定!$B$2)</f>
        <v>1550844</v>
      </c>
      <c r="O55" s="194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6"/>
    </row>
    <row r="56" spans="2:27" s="11" customFormat="1" ht="12.9" customHeight="1">
      <c r="B56" s="17"/>
      <c r="C56" s="13"/>
      <c r="D56" s="14" t="s">
        <v>61</v>
      </c>
      <c r="E56" s="14"/>
      <c r="F56" s="14"/>
      <c r="G56" s="14"/>
      <c r="H56" s="14"/>
      <c r="I56" s="13"/>
      <c r="J56" s="13"/>
      <c r="K56" s="13"/>
      <c r="L56" s="13"/>
      <c r="M56" s="13"/>
      <c r="N56" s="16">
        <f>IF('貸借対照表(BS)円単位'!N56=0, "-",ROUND('貸借対照表(BS)円単位'!N56, -(LOG10(設定!$B$2)))/設定!$B$2)</f>
        <v>7696</v>
      </c>
      <c r="O56" s="194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6"/>
    </row>
    <row r="57" spans="2:27" s="11" customFormat="1" ht="12.9" customHeight="1">
      <c r="B57" s="17"/>
      <c r="C57" s="14"/>
      <c r="D57" s="14" t="s">
        <v>55</v>
      </c>
      <c r="E57" s="14"/>
      <c r="F57" s="28"/>
      <c r="G57" s="25"/>
      <c r="H57" s="25"/>
      <c r="I57" s="26"/>
      <c r="J57" s="26"/>
      <c r="K57" s="26"/>
      <c r="L57" s="26"/>
      <c r="M57" s="26"/>
      <c r="N57" s="16">
        <f>IF('貸借対照表(BS)円単位'!N57=0, "-",ROUND('貸借対照表(BS)円単位'!N57, -(LOG10(設定!$B$2)))/設定!$B$2)</f>
        <v>6314054</v>
      </c>
      <c r="O57" s="194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6"/>
    </row>
    <row r="58" spans="2:27" s="11" customFormat="1" ht="12.9" customHeight="1">
      <c r="B58" s="17"/>
      <c r="C58" s="14"/>
      <c r="D58" s="14"/>
      <c r="E58" s="14" t="s">
        <v>62</v>
      </c>
      <c r="F58" s="14"/>
      <c r="G58" s="14"/>
      <c r="H58" s="14"/>
      <c r="I58" s="13"/>
      <c r="J58" s="13"/>
      <c r="K58" s="13"/>
      <c r="L58" s="13"/>
      <c r="M58" s="13"/>
      <c r="N58" s="16">
        <f>IF('貸借対照表(BS)円単位'!N58=0, "-",ROUND('貸借対照表(BS)円単位'!N58, -(LOG10(設定!$B$2)))/設定!$B$2)</f>
        <v>6314054</v>
      </c>
      <c r="O58" s="194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6"/>
    </row>
    <row r="59" spans="2:27" s="11" customFormat="1" ht="12.9" customHeight="1">
      <c r="B59" s="17"/>
      <c r="C59" s="14"/>
      <c r="D59" s="14"/>
      <c r="E59" s="19" t="s">
        <v>56</v>
      </c>
      <c r="F59" s="14"/>
      <c r="G59" s="14"/>
      <c r="H59" s="14"/>
      <c r="I59" s="13"/>
      <c r="J59" s="13"/>
      <c r="K59" s="13"/>
      <c r="L59" s="13"/>
      <c r="M59" s="13"/>
      <c r="N59" s="16" t="str">
        <f>IF('貸借対照表(BS)円単位'!N59=0, "-",ROUND('貸借対照表(BS)円単位'!N59, -(LOG10(設定!$B$2)))/設定!$B$2)</f>
        <v>-</v>
      </c>
      <c r="O59" s="194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6"/>
    </row>
    <row r="60" spans="2:27" s="11" customFormat="1" ht="12.9" customHeight="1">
      <c r="B60" s="17"/>
      <c r="C60" s="14"/>
      <c r="D60" s="14" t="s">
        <v>63</v>
      </c>
      <c r="E60" s="14"/>
      <c r="F60" s="28"/>
      <c r="G60" s="25"/>
      <c r="H60" s="25"/>
      <c r="I60" s="26"/>
      <c r="J60" s="26"/>
      <c r="K60" s="26"/>
      <c r="L60" s="26"/>
      <c r="M60" s="26"/>
      <c r="N60" s="16">
        <f>IF('貸借対照表(BS)円単位'!N60=0, "-",ROUND('貸借対照表(BS)円単位'!N60, -(LOG10(設定!$B$2)))/設定!$B$2)</f>
        <v>35996</v>
      </c>
      <c r="O60" s="194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6"/>
    </row>
    <row r="61" spans="2:27" s="11" customFormat="1" ht="12.9" customHeight="1">
      <c r="B61" s="17"/>
      <c r="C61" s="14"/>
      <c r="D61" s="14" t="s">
        <v>42</v>
      </c>
      <c r="E61" s="14"/>
      <c r="F61" s="14"/>
      <c r="G61" s="14"/>
      <c r="H61" s="14"/>
      <c r="I61" s="13"/>
      <c r="J61" s="13"/>
      <c r="K61" s="13"/>
      <c r="L61" s="13"/>
      <c r="M61" s="13"/>
      <c r="N61" s="16">
        <f>IF('貸借対照表(BS)円単位'!N61=0, "-",ROUND('貸借対照表(BS)円単位'!N61, -(LOG10(設定!$B$2)))/設定!$B$2)</f>
        <v>388634</v>
      </c>
      <c r="O61" s="194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27"/>
      <c r="AA61" s="16"/>
    </row>
    <row r="62" spans="2:27" s="11" customFormat="1" ht="12.9" customHeight="1" thickBot="1">
      <c r="B62" s="17"/>
      <c r="C62" s="14"/>
      <c r="D62" s="19" t="s">
        <v>57</v>
      </c>
      <c r="E62" s="14"/>
      <c r="F62" s="14"/>
      <c r="G62" s="14"/>
      <c r="H62" s="14"/>
      <c r="I62" s="13"/>
      <c r="J62" s="13"/>
      <c r="K62" s="13"/>
      <c r="L62" s="13"/>
      <c r="M62" s="13"/>
      <c r="N62" s="16">
        <f>IF('貸借対照表(BS)円単位'!N62=0, "-",ROUND('貸借対照表(BS)円単位'!N62, -(LOG10(設定!$B$2)))/設定!$B$2)</f>
        <v>-20110</v>
      </c>
      <c r="O62" s="194"/>
      <c r="P62" s="178"/>
      <c r="Q62" s="179"/>
      <c r="R62" s="179"/>
      <c r="S62" s="179"/>
      <c r="T62" s="179"/>
      <c r="U62" s="179"/>
      <c r="V62" s="179"/>
      <c r="W62" s="179"/>
      <c r="X62" s="179"/>
      <c r="Y62" s="179"/>
      <c r="Z62" s="180"/>
      <c r="AA62" s="228"/>
    </row>
    <row r="63" spans="2:27" s="11" customFormat="1" ht="12.9" customHeight="1" thickBot="1">
      <c r="B63" s="17"/>
      <c r="C63" s="13" t="s">
        <v>175</v>
      </c>
      <c r="D63" s="14"/>
      <c r="E63" s="15"/>
      <c r="F63" s="15"/>
      <c r="G63" s="15"/>
      <c r="H63" s="13"/>
      <c r="I63" s="13"/>
      <c r="J63" s="13"/>
      <c r="K63" s="13"/>
      <c r="L63" s="13"/>
      <c r="M63" s="13"/>
      <c r="N63" s="16" t="str">
        <f>IF('貸借対照表(BS)円単位'!N63=0, "-",ROUND('貸借対照表(BS)円単位'!N63, -(LOG10(設定!$B$2)))/設定!$B$2)</f>
        <v>-</v>
      </c>
      <c r="O63" s="194"/>
      <c r="P63" s="272" t="s">
        <v>64</v>
      </c>
      <c r="Q63" s="273"/>
      <c r="R63" s="273"/>
      <c r="S63" s="273"/>
      <c r="T63" s="273"/>
      <c r="U63" s="273"/>
      <c r="V63" s="273"/>
      <c r="W63" s="273"/>
      <c r="X63" s="273"/>
      <c r="Y63" s="273"/>
      <c r="Z63" s="274"/>
      <c r="AA63" s="226">
        <f>IF('貸借対照表(BS)円単位'!AA63=0, "-",ROUND('貸借対照表(BS)円単位'!AA63, -(LOG10(設定!$B$2)))/設定!$B$2)</f>
        <v>607412035</v>
      </c>
    </row>
    <row r="64" spans="2:27" s="11" customFormat="1" ht="12.9" customHeight="1" thickBot="1">
      <c r="B64" s="262" t="s">
        <v>65</v>
      </c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4"/>
      <c r="N64" s="226">
        <f>IF('貸借対照表(BS)円単位'!N64=0, "-",ROUND('貸借対照表(BS)円単位'!N64, -(LOG10(設定!$B$2)))/設定!$B$2)</f>
        <v>719031581</v>
      </c>
      <c r="O64" s="195"/>
      <c r="P64" s="265" t="s">
        <v>66</v>
      </c>
      <c r="Q64" s="266"/>
      <c r="R64" s="266"/>
      <c r="S64" s="266"/>
      <c r="T64" s="266"/>
      <c r="U64" s="266"/>
      <c r="V64" s="266"/>
      <c r="W64" s="266"/>
      <c r="X64" s="266"/>
      <c r="Y64" s="266"/>
      <c r="Z64" s="267"/>
      <c r="AA64" s="228">
        <f>IF('貸借対照表(BS)円単位'!AA64=0, "-",ROUND('貸借対照表(BS)円単位'!AA64, -(LOG10(設定!$B$2)))/設定!$B$2)</f>
        <v>719031581</v>
      </c>
    </row>
  </sheetData>
  <mergeCells count="9">
    <mergeCell ref="P63:Z63"/>
    <mergeCell ref="B64:M64"/>
    <mergeCell ref="P64:Z64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</sheetPr>
  <dimension ref="A1:R293"/>
  <sheetViews>
    <sheetView topLeftCell="A2" zoomScaleNormal="100" zoomScaleSheetLayoutView="100" workbookViewId="0">
      <selection activeCell="A2" sqref="A2:M2"/>
    </sheetView>
  </sheetViews>
  <sheetFormatPr defaultColWidth="12" defaultRowHeight="18" customHeight="1"/>
  <cols>
    <col min="1" max="1" width="1.625" style="107" customWidth="1"/>
    <col min="2" max="10" width="2.875" style="107" customWidth="1"/>
    <col min="11" max="11" width="24.5" style="107" customWidth="1"/>
    <col min="12" max="13" width="10.375" style="107" customWidth="1"/>
    <col min="14" max="16384" width="12" style="107"/>
  </cols>
  <sheetData>
    <row r="1" spans="1:15" ht="18" hidden="1" customHeight="1"/>
    <row r="2" spans="1:15" ht="18" customHeight="1">
      <c r="A2" s="278" t="s">
        <v>156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5" ht="23.25" customHeight="1">
      <c r="A3" s="279" t="s">
        <v>178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108"/>
      <c r="O3" s="108"/>
    </row>
    <row r="4" spans="1:15" ht="14.1" customHeight="1">
      <c r="A4" s="280" t="str">
        <f>'行政コスト計算書(PL)円単位'!A4:M4</f>
        <v>自　令和 5年 4月 1日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108"/>
      <c r="O4" s="108"/>
    </row>
    <row r="5" spans="1:15" ht="14.1" customHeight="1">
      <c r="A5" s="281" t="str">
        <f>'行政コスト計算書(PL)円単位'!A5:M5</f>
        <v>至　令和 6年 3月31日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108"/>
      <c r="O5" s="108"/>
    </row>
    <row r="6" spans="1:15" ht="15.75" customHeight="1" thickBot="1">
      <c r="A6" s="109" t="str">
        <f>IF('貸借対照表(BS)円単位'!B5&lt;&gt;"",'貸借対照表(BS)円単位'!B5,"")</f>
        <v>連結</v>
      </c>
      <c r="B6" s="108"/>
      <c r="C6" s="108"/>
      <c r="D6" s="108"/>
      <c r="E6" s="108"/>
      <c r="F6" s="108"/>
      <c r="G6" s="108"/>
      <c r="H6" s="108"/>
      <c r="I6" s="108"/>
      <c r="J6" s="108"/>
      <c r="K6" s="110"/>
      <c r="L6" s="108"/>
      <c r="M6" s="110" t="str">
        <f>設定!$B$3</f>
        <v>（単位：千円）</v>
      </c>
      <c r="N6" s="108"/>
      <c r="O6" s="108"/>
    </row>
    <row r="7" spans="1:15" ht="15.75" customHeight="1" thickBot="1">
      <c r="A7" s="282" t="s">
        <v>1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4" t="s">
        <v>2</v>
      </c>
      <c r="M7" s="285"/>
      <c r="N7" s="108"/>
      <c r="O7" s="108"/>
    </row>
    <row r="8" spans="1:15" ht="15.75" customHeight="1">
      <c r="A8" s="111"/>
      <c r="B8" s="112" t="s">
        <v>157</v>
      </c>
      <c r="C8" s="112"/>
      <c r="D8" s="113"/>
      <c r="E8" s="112"/>
      <c r="F8" s="112"/>
      <c r="G8" s="112"/>
      <c r="H8" s="112"/>
      <c r="L8" s="393">
        <f>IF('行政コスト計算書(PL)円単位'!L8:M8=0, "-",ROUND('行政コスト計算書(PL)円単位'!L8:M8, -(LOG10(設定!$B$2)))/設定!$B$2)</f>
        <v>145811419</v>
      </c>
      <c r="M8" s="394"/>
    </row>
    <row r="9" spans="1:15" ht="15.75" customHeight="1">
      <c r="A9" s="111"/>
      <c r="B9" s="112"/>
      <c r="C9" s="112" t="s">
        <v>158</v>
      </c>
      <c r="D9" s="112"/>
      <c r="E9" s="112"/>
      <c r="F9" s="112"/>
      <c r="G9" s="112"/>
      <c r="H9" s="112"/>
      <c r="L9" s="393">
        <f>IF('行政コスト計算書(PL)円単位'!L9:M9=0, "-",ROUND('行政コスト計算書(PL)円単位'!L9:M9, -(LOG10(設定!$B$2)))/設定!$B$2)</f>
        <v>46497800</v>
      </c>
      <c r="M9" s="394"/>
    </row>
    <row r="10" spans="1:15" ht="15.75" customHeight="1">
      <c r="A10" s="111"/>
      <c r="B10" s="112"/>
      <c r="C10" s="112"/>
      <c r="D10" s="112" t="s">
        <v>69</v>
      </c>
      <c r="E10" s="112"/>
      <c r="F10" s="112"/>
      <c r="G10" s="112"/>
      <c r="H10" s="112"/>
      <c r="L10" s="393">
        <f>IF('行政コスト計算書(PL)円単位'!L10:M10=0, "-",ROUND('行政コスト計算書(PL)円単位'!L10:M10, -(LOG10(設定!$B$2)))/設定!$B$2)</f>
        <v>14211361</v>
      </c>
      <c r="M10" s="394"/>
      <c r="N10" s="107" t="s">
        <v>159</v>
      </c>
    </row>
    <row r="11" spans="1:15" ht="15.75" customHeight="1">
      <c r="A11" s="111"/>
      <c r="B11" s="112"/>
      <c r="C11" s="112"/>
      <c r="D11" s="112"/>
      <c r="E11" s="112" t="s">
        <v>71</v>
      </c>
      <c r="F11" s="112"/>
      <c r="G11" s="112"/>
      <c r="H11" s="112"/>
      <c r="L11" s="393">
        <f>IF('行政コスト計算書(PL)円単位'!L11:M11=0, "-",ROUND('行政コスト計算書(PL)円単位'!L11:M11, -(LOG10(設定!$B$2)))/設定!$B$2)</f>
        <v>11632353</v>
      </c>
      <c r="M11" s="394"/>
    </row>
    <row r="12" spans="1:15" ht="15.75" customHeight="1">
      <c r="A12" s="111"/>
      <c r="B12" s="112"/>
      <c r="C12" s="112"/>
      <c r="D12" s="112"/>
      <c r="E12" s="112" t="s">
        <v>72</v>
      </c>
      <c r="F12" s="112"/>
      <c r="G12" s="112"/>
      <c r="H12" s="112"/>
      <c r="L12" s="393">
        <f>IF('行政コスト計算書(PL)円単位'!L12:M12=0, "-",ROUND('行政コスト計算書(PL)円単位'!L12:M12, -(LOG10(設定!$B$2)))/設定!$B$2)</f>
        <v>823421</v>
      </c>
      <c r="M12" s="394"/>
    </row>
    <row r="13" spans="1:15" ht="15.75" customHeight="1">
      <c r="A13" s="111"/>
      <c r="B13" s="112"/>
      <c r="C13" s="112"/>
      <c r="D13" s="112"/>
      <c r="E13" s="112" t="s">
        <v>73</v>
      </c>
      <c r="F13" s="112"/>
      <c r="G13" s="112"/>
      <c r="H13" s="112"/>
      <c r="L13" s="393">
        <f>IF('行政コスト計算書(PL)円単位'!L13:M13=0, "-",ROUND('行政コスト計算書(PL)円単位'!L13:M13, -(LOG10(設定!$B$2)))/設定!$B$2)</f>
        <v>37</v>
      </c>
      <c r="M13" s="394"/>
    </row>
    <row r="14" spans="1:15" ht="15.75" customHeight="1">
      <c r="A14" s="111"/>
      <c r="B14" s="112"/>
      <c r="C14" s="112"/>
      <c r="D14" s="112"/>
      <c r="E14" s="112" t="s">
        <v>42</v>
      </c>
      <c r="F14" s="112"/>
      <c r="G14" s="112"/>
      <c r="H14" s="112"/>
      <c r="L14" s="393">
        <f>IF('行政コスト計算書(PL)円単位'!L14:M14=0, "-",ROUND('行政コスト計算書(PL)円単位'!L14:M14, -(LOG10(設定!$B$2)))/設定!$B$2)</f>
        <v>1755550</v>
      </c>
      <c r="M14" s="394"/>
    </row>
    <row r="15" spans="1:15" ht="15.75" customHeight="1">
      <c r="A15" s="111"/>
      <c r="B15" s="112"/>
      <c r="C15" s="112"/>
      <c r="D15" s="112" t="s">
        <v>74</v>
      </c>
      <c r="E15" s="112"/>
      <c r="F15" s="112"/>
      <c r="G15" s="112"/>
      <c r="H15" s="112"/>
      <c r="L15" s="393">
        <f>IF('行政コスト計算書(PL)円単位'!L15:M15=0, "-",ROUND('行政コスト計算書(PL)円単位'!L15:M15, -(LOG10(設定!$B$2)))/設定!$B$2)</f>
        <v>29228595</v>
      </c>
      <c r="M15" s="394"/>
    </row>
    <row r="16" spans="1:15" ht="15.75" customHeight="1">
      <c r="A16" s="111"/>
      <c r="B16" s="112"/>
      <c r="C16" s="112"/>
      <c r="D16" s="112"/>
      <c r="E16" s="112" t="s">
        <v>75</v>
      </c>
      <c r="F16" s="112"/>
      <c r="G16" s="112"/>
      <c r="H16" s="112"/>
      <c r="L16" s="393">
        <f>IF('行政コスト計算書(PL)円単位'!L16:M16=0, "-",ROUND('行政コスト計算書(PL)円単位'!L16:M16, -(LOG10(設定!$B$2)))/設定!$B$2)</f>
        <v>17139412</v>
      </c>
      <c r="M16" s="394"/>
    </row>
    <row r="17" spans="1:18" ht="15.75" customHeight="1">
      <c r="A17" s="111"/>
      <c r="B17" s="112"/>
      <c r="C17" s="112"/>
      <c r="D17" s="112"/>
      <c r="E17" s="112" t="s">
        <v>76</v>
      </c>
      <c r="F17" s="112"/>
      <c r="G17" s="112"/>
      <c r="H17" s="112"/>
      <c r="L17" s="393">
        <f>IF('行政コスト計算書(PL)円単位'!L17:M17=0, "-",ROUND('行政コスト計算書(PL)円単位'!L17:M17, -(LOG10(設定!$B$2)))/設定!$B$2)</f>
        <v>2240842</v>
      </c>
      <c r="M17" s="394"/>
    </row>
    <row r="18" spans="1:18" ht="15.75" customHeight="1">
      <c r="A18" s="111"/>
      <c r="B18" s="112"/>
      <c r="C18" s="112"/>
      <c r="D18" s="112"/>
      <c r="E18" s="112" t="s">
        <v>77</v>
      </c>
      <c r="F18" s="112"/>
      <c r="G18" s="112"/>
      <c r="H18" s="112"/>
      <c r="L18" s="393">
        <f>IF('行政コスト計算書(PL)円単位'!L18:M18=0, "-",ROUND('行政コスト計算書(PL)円単位'!L18:M18, -(LOG10(設定!$B$2)))/設定!$B$2)</f>
        <v>7573506</v>
      </c>
      <c r="M18" s="394"/>
    </row>
    <row r="19" spans="1:18" ht="15.75" customHeight="1">
      <c r="A19" s="111"/>
      <c r="B19" s="112"/>
      <c r="C19" s="112"/>
      <c r="D19" s="112"/>
      <c r="E19" s="112" t="s">
        <v>42</v>
      </c>
      <c r="F19" s="112"/>
      <c r="G19" s="112"/>
      <c r="H19" s="112"/>
      <c r="L19" s="393">
        <f>IF('行政コスト計算書(PL)円単位'!L19:M19=0, "-",ROUND('行政コスト計算書(PL)円単位'!L19:M19, -(LOG10(設定!$B$2)))/設定!$B$2)</f>
        <v>2274835</v>
      </c>
      <c r="M19" s="394"/>
    </row>
    <row r="20" spans="1:18" ht="15.75" customHeight="1">
      <c r="A20" s="111"/>
      <c r="B20" s="112"/>
      <c r="C20" s="112"/>
      <c r="D20" s="112" t="s">
        <v>160</v>
      </c>
      <c r="E20" s="112"/>
      <c r="F20" s="112"/>
      <c r="G20" s="112"/>
      <c r="H20" s="112"/>
      <c r="L20" s="393">
        <f>IF('行政コスト計算書(PL)円単位'!L20:M20=0, "-",ROUND('行政コスト計算書(PL)円単位'!L20:M20, -(LOG10(設定!$B$2)))/設定!$B$2)</f>
        <v>3057844</v>
      </c>
      <c r="M20" s="394"/>
      <c r="O20" s="112"/>
      <c r="P20" s="112"/>
      <c r="Q20" s="112"/>
      <c r="R20" s="112"/>
    </row>
    <row r="21" spans="1:18" ht="15.75" customHeight="1">
      <c r="A21" s="111"/>
      <c r="B21" s="112"/>
      <c r="C21" s="112"/>
      <c r="D21" s="113"/>
      <c r="E21" s="113" t="s">
        <v>79</v>
      </c>
      <c r="F21" s="113"/>
      <c r="G21" s="112"/>
      <c r="H21" s="112"/>
      <c r="L21" s="393">
        <f>IF('行政コスト計算書(PL)円単位'!L21:M21=0, "-",ROUND('行政コスト計算書(PL)円単位'!L21:M21, -(LOG10(設定!$B$2)))/設定!$B$2)</f>
        <v>365322</v>
      </c>
      <c r="M21" s="394"/>
      <c r="O21" s="112"/>
      <c r="P21" s="112"/>
      <c r="Q21" s="112"/>
      <c r="R21" s="112"/>
    </row>
    <row r="22" spans="1:18" ht="15.75" customHeight="1">
      <c r="A22" s="111"/>
      <c r="B22" s="112"/>
      <c r="C22" s="112"/>
      <c r="D22" s="113"/>
      <c r="E22" s="112" t="s">
        <v>80</v>
      </c>
      <c r="F22" s="112"/>
      <c r="G22" s="112"/>
      <c r="H22" s="112"/>
      <c r="L22" s="393">
        <f>IF('行政コスト計算書(PL)円単位'!L22:M22=0, "-",ROUND('行政コスト計算書(PL)円単位'!L22:M22, -(LOG10(設定!$B$2)))/設定!$B$2)</f>
        <v>160105</v>
      </c>
      <c r="M22" s="394"/>
      <c r="O22" s="112"/>
      <c r="P22" s="112"/>
      <c r="Q22" s="112"/>
      <c r="R22" s="112"/>
    </row>
    <row r="23" spans="1:18" ht="15.75" customHeight="1">
      <c r="A23" s="111"/>
      <c r="B23" s="112"/>
      <c r="C23" s="112"/>
      <c r="D23" s="113"/>
      <c r="E23" s="112" t="s">
        <v>15</v>
      </c>
      <c r="F23" s="112"/>
      <c r="G23" s="112"/>
      <c r="H23" s="112"/>
      <c r="L23" s="393">
        <f>IF('行政コスト計算書(PL)円単位'!L23:M23=0, "-",ROUND('行政コスト計算書(PL)円単位'!L23:M23, -(LOG10(設定!$B$2)))/設定!$B$2)</f>
        <v>2532417</v>
      </c>
      <c r="M23" s="394"/>
      <c r="O23" s="112"/>
      <c r="P23" s="112"/>
      <c r="Q23" s="112"/>
      <c r="R23" s="112"/>
    </row>
    <row r="24" spans="1:18" ht="15.75" customHeight="1">
      <c r="A24" s="111"/>
      <c r="B24" s="112"/>
      <c r="C24" s="114" t="s">
        <v>81</v>
      </c>
      <c r="D24" s="114"/>
      <c r="E24" s="112"/>
      <c r="F24" s="112"/>
      <c r="G24" s="112"/>
      <c r="H24" s="112"/>
      <c r="L24" s="393">
        <f>IF('行政コスト計算書(PL)円単位'!L24:M24=0, "-",ROUND('行政コスト計算書(PL)円単位'!L24:M24, -(LOG10(設定!$B$2)))/設定!$B$2)</f>
        <v>99313619</v>
      </c>
      <c r="M24" s="394"/>
      <c r="O24" s="112"/>
      <c r="P24" s="112"/>
      <c r="Q24" s="112"/>
      <c r="R24" s="112"/>
    </row>
    <row r="25" spans="1:18" ht="15.75" customHeight="1">
      <c r="A25" s="111"/>
      <c r="B25" s="112"/>
      <c r="C25" s="112"/>
      <c r="D25" s="112" t="s">
        <v>82</v>
      </c>
      <c r="E25" s="112"/>
      <c r="F25" s="112"/>
      <c r="G25" s="112"/>
      <c r="H25" s="112"/>
      <c r="L25" s="393">
        <f>IF('行政コスト計算書(PL)円単位'!L25:M25=0, "-",ROUND('行政コスト計算書(PL)円単位'!L25:M25, -(LOG10(設定!$B$2)))/設定!$B$2)</f>
        <v>54729437</v>
      </c>
      <c r="M25" s="394"/>
      <c r="O25" s="112"/>
      <c r="P25" s="112"/>
      <c r="Q25" s="112"/>
      <c r="R25" s="112"/>
    </row>
    <row r="26" spans="1:18" ht="15.75" customHeight="1">
      <c r="A26" s="111"/>
      <c r="B26" s="112"/>
      <c r="C26" s="112"/>
      <c r="D26" s="112" t="s">
        <v>83</v>
      </c>
      <c r="E26" s="112"/>
      <c r="F26" s="112"/>
      <c r="G26" s="112"/>
      <c r="H26" s="112"/>
      <c r="L26" s="393">
        <f>IF('行政コスト計算書(PL)円単位'!L26:M26=0, "-",ROUND('行政コスト計算書(PL)円単位'!L26:M26, -(LOG10(設定!$B$2)))/設定!$B$2)</f>
        <v>44640649</v>
      </c>
      <c r="M26" s="394"/>
    </row>
    <row r="27" spans="1:18" ht="15.75" customHeight="1">
      <c r="A27" s="111"/>
      <c r="B27" s="112"/>
      <c r="C27" s="112"/>
      <c r="D27" s="112" t="s">
        <v>84</v>
      </c>
      <c r="E27" s="112"/>
      <c r="F27" s="112"/>
      <c r="G27" s="112"/>
      <c r="H27" s="112"/>
      <c r="L27" s="393" t="str">
        <f>IF('行政コスト計算書(PL)円単位'!L27:M27=0, "-",ROUND('行政コスト計算書(PL)円単位'!L27:M27, -(LOG10(設定!$B$2)))/設定!$B$2)</f>
        <v>-</v>
      </c>
      <c r="M27" s="394"/>
    </row>
    <row r="28" spans="1:18" ht="15.75" customHeight="1">
      <c r="A28" s="111"/>
      <c r="B28" s="112"/>
      <c r="C28" s="112"/>
      <c r="D28" s="112" t="s">
        <v>32</v>
      </c>
      <c r="E28" s="112"/>
      <c r="F28" s="112"/>
      <c r="G28" s="112"/>
      <c r="H28" s="112"/>
      <c r="L28" s="393">
        <f>IF('行政コスト計算書(PL)円単位'!L28:M28=0, "-",ROUND('行政コスト計算書(PL)円単位'!L28:M28, -(LOG10(設定!$B$2)))/設定!$B$2)</f>
        <v>-56467</v>
      </c>
      <c r="M28" s="394"/>
    </row>
    <row r="29" spans="1:18" ht="15.75" customHeight="1">
      <c r="A29" s="111"/>
      <c r="B29" s="115" t="s">
        <v>86</v>
      </c>
      <c r="C29" s="115"/>
      <c r="D29" s="112"/>
      <c r="E29" s="112"/>
      <c r="F29" s="112"/>
      <c r="G29" s="112"/>
      <c r="H29" s="112"/>
      <c r="L29" s="393">
        <f>IF('行政コスト計算書(PL)円単位'!L29:M29=0, "-",ROUND('行政コスト計算書(PL)円単位'!L29:M29, -(LOG10(設定!$B$2)))/設定!$B$2)</f>
        <v>14600026</v>
      </c>
      <c r="M29" s="394"/>
    </row>
    <row r="30" spans="1:18" ht="15.75" customHeight="1">
      <c r="A30" s="111"/>
      <c r="B30" s="112"/>
      <c r="C30" s="112" t="s">
        <v>87</v>
      </c>
      <c r="D30" s="115"/>
      <c r="E30" s="112"/>
      <c r="F30" s="112"/>
      <c r="G30" s="112"/>
      <c r="H30" s="112"/>
      <c r="I30" s="116"/>
      <c r="J30" s="116"/>
      <c r="K30" s="116"/>
      <c r="L30" s="393">
        <f>IF('行政コスト計算書(PL)円単位'!L30:M30=0, "-",ROUND('行政コスト計算書(PL)円単位'!L30:M30, -(LOG10(設定!$B$2)))/設定!$B$2)</f>
        <v>6425956</v>
      </c>
      <c r="M30" s="394"/>
    </row>
    <row r="31" spans="1:18" ht="15.75" customHeight="1">
      <c r="A31" s="111"/>
      <c r="B31" s="112"/>
      <c r="C31" s="112" t="s">
        <v>42</v>
      </c>
      <c r="D31" s="112"/>
      <c r="E31" s="113"/>
      <c r="F31" s="112"/>
      <c r="G31" s="112"/>
      <c r="H31" s="112"/>
      <c r="I31" s="116"/>
      <c r="J31" s="116"/>
      <c r="K31" s="116"/>
      <c r="L31" s="393">
        <f>IF('行政コスト計算書(PL)円単位'!L31:M31=0, "-",ROUND('行政コスト計算書(PL)円単位'!L31:M31, -(LOG10(設定!$B$2)))/設定!$B$2)</f>
        <v>8174070</v>
      </c>
      <c r="M31" s="394"/>
    </row>
    <row r="32" spans="1:18" ht="15.75" customHeight="1">
      <c r="A32" s="117" t="s">
        <v>88</v>
      </c>
      <c r="B32" s="118"/>
      <c r="C32" s="118"/>
      <c r="D32" s="118"/>
      <c r="E32" s="118"/>
      <c r="F32" s="118"/>
      <c r="G32" s="118"/>
      <c r="H32" s="118"/>
      <c r="I32" s="129"/>
      <c r="J32" s="129"/>
      <c r="K32" s="129"/>
      <c r="L32" s="395">
        <f>IF('行政コスト計算書(PL)円単位'!L32:M32=0, "-",ROUND('行政コスト計算書(PL)円単位'!L32:M32, -(LOG10(設定!$B$2)))/設定!$B$2)</f>
        <v>131211393</v>
      </c>
      <c r="M32" s="396"/>
    </row>
    <row r="33" spans="1:13" ht="15.75" customHeight="1">
      <c r="A33" s="111"/>
      <c r="B33" s="112" t="s">
        <v>89</v>
      </c>
      <c r="C33" s="112"/>
      <c r="D33" s="113"/>
      <c r="E33" s="112"/>
      <c r="F33" s="112"/>
      <c r="G33" s="112"/>
      <c r="H33" s="112"/>
      <c r="L33" s="393">
        <f>IF('行政コスト計算書(PL)円単位'!L33:M33=0, "-",ROUND('行政コスト計算書(PL)円単位'!L33:M33, -(LOG10(設定!$B$2)))/設定!$B$2)</f>
        <v>14485</v>
      </c>
      <c r="M33" s="394"/>
    </row>
    <row r="34" spans="1:13" ht="15.75" customHeight="1">
      <c r="A34" s="111"/>
      <c r="B34" s="112"/>
      <c r="C34" s="113" t="s">
        <v>90</v>
      </c>
      <c r="D34" s="113"/>
      <c r="E34" s="112"/>
      <c r="F34" s="112"/>
      <c r="G34" s="112"/>
      <c r="H34" s="112"/>
      <c r="L34" s="393" t="str">
        <f>IF('行政コスト計算書(PL)円単位'!L34:M34=0, "-",ROUND('行政コスト計算書(PL)円単位'!L34:M34, -(LOG10(設定!$B$2)))/設定!$B$2)</f>
        <v>-</v>
      </c>
      <c r="M34" s="394"/>
    </row>
    <row r="35" spans="1:13" ht="15.75" customHeight="1">
      <c r="A35" s="111"/>
      <c r="B35" s="112"/>
      <c r="C35" s="114" t="s">
        <v>91</v>
      </c>
      <c r="D35" s="114"/>
      <c r="E35" s="112"/>
      <c r="F35" s="112"/>
      <c r="G35" s="112"/>
      <c r="H35" s="112"/>
      <c r="L35" s="393">
        <f>IF('行政コスト計算書(PL)円単位'!L35:M35=0, "-",ROUND('行政コスト計算書(PL)円単位'!L35:M35, -(LOG10(設定!$B$2)))/設定!$B$2)</f>
        <v>14485</v>
      </c>
      <c r="M35" s="394"/>
    </row>
    <row r="36" spans="1:13" ht="15.75" customHeight="1">
      <c r="A36" s="111"/>
      <c r="B36" s="112"/>
      <c r="C36" s="113" t="s">
        <v>92</v>
      </c>
      <c r="D36" s="113"/>
      <c r="E36" s="112"/>
      <c r="F36" s="113"/>
      <c r="G36" s="112"/>
      <c r="H36" s="112"/>
      <c r="L36" s="393" t="str">
        <f>IF('行政コスト計算書(PL)円単位'!L36:M36=0, "-",ROUND('行政コスト計算書(PL)円単位'!L36:M36, -(LOG10(設定!$B$2)))/設定!$B$2)</f>
        <v>-</v>
      </c>
      <c r="M36" s="394"/>
    </row>
    <row r="37" spans="1:13" ht="15.75" customHeight="1">
      <c r="A37" s="111"/>
      <c r="B37" s="112"/>
      <c r="C37" s="112" t="s">
        <v>93</v>
      </c>
      <c r="D37" s="112"/>
      <c r="E37" s="112"/>
      <c r="F37" s="112"/>
      <c r="G37" s="112"/>
      <c r="H37" s="112"/>
      <c r="L37" s="393" t="str">
        <f>IF('行政コスト計算書(PL)円単位'!L37:M37=0, "-",ROUND('行政コスト計算書(PL)円単位'!L37:M37, -(LOG10(設定!$B$2)))/設定!$B$2)</f>
        <v>-</v>
      </c>
      <c r="M37" s="394"/>
    </row>
    <row r="38" spans="1:13" ht="15.75" customHeight="1">
      <c r="A38" s="111"/>
      <c r="B38" s="112"/>
      <c r="C38" s="112" t="s">
        <v>42</v>
      </c>
      <c r="D38" s="112"/>
      <c r="E38" s="112"/>
      <c r="F38" s="112"/>
      <c r="G38" s="112"/>
      <c r="H38" s="112"/>
      <c r="L38" s="393" t="str">
        <f>IF('行政コスト計算書(PL)円単位'!L38:M38=0, "-",ROUND('行政コスト計算書(PL)円単位'!L38:M38, -(LOG10(設定!$B$2)))/設定!$B$2)</f>
        <v>-</v>
      </c>
      <c r="M38" s="394"/>
    </row>
    <row r="39" spans="1:13" ht="15.75" customHeight="1">
      <c r="A39" s="111"/>
      <c r="B39" s="112" t="s">
        <v>162</v>
      </c>
      <c r="C39" s="112"/>
      <c r="D39" s="112"/>
      <c r="E39" s="112"/>
      <c r="F39" s="112"/>
      <c r="G39" s="112"/>
      <c r="H39" s="112"/>
      <c r="I39" s="116"/>
      <c r="J39" s="116"/>
      <c r="K39" s="116"/>
      <c r="L39" s="393">
        <f>IF('行政コスト計算書(PL)円単位'!L39:M39=0, "-",ROUND('行政コスト計算書(PL)円単位'!L39:M39, -(LOG10(設定!$B$2)))/設定!$B$2)</f>
        <v>3846</v>
      </c>
      <c r="M39" s="394"/>
    </row>
    <row r="40" spans="1:13" ht="15.75" customHeight="1">
      <c r="A40" s="111"/>
      <c r="B40" s="112"/>
      <c r="C40" s="112" t="s">
        <v>95</v>
      </c>
      <c r="D40" s="112"/>
      <c r="E40" s="112"/>
      <c r="F40" s="112"/>
      <c r="G40" s="112"/>
      <c r="H40" s="112"/>
      <c r="I40" s="116"/>
      <c r="J40" s="116"/>
      <c r="K40" s="116"/>
      <c r="L40" s="393">
        <f>IF('行政コスト計算書(PL)円単位'!L40:M40=0, "-",ROUND('行政コスト計算書(PL)円単位'!L40:M40, -(LOG10(設定!$B$2)))/設定!$B$2)</f>
        <v>2473</v>
      </c>
      <c r="M40" s="394"/>
    </row>
    <row r="41" spans="1:13" ht="15.75" customHeight="1" thickBot="1">
      <c r="A41" s="111"/>
      <c r="B41" s="112"/>
      <c r="C41" s="112" t="s">
        <v>15</v>
      </c>
      <c r="D41" s="112"/>
      <c r="E41" s="112"/>
      <c r="F41" s="112"/>
      <c r="G41" s="112"/>
      <c r="H41" s="112"/>
      <c r="I41" s="116"/>
      <c r="J41" s="116"/>
      <c r="K41" s="116"/>
      <c r="L41" s="397">
        <f>IF('行政コスト計算書(PL)円単位'!L41:M41=0, "-",ROUND('行政コスト計算書(PL)円単位'!L41:M41, -(LOG10(設定!$B$2)))/設定!$B$2)</f>
        <v>1373</v>
      </c>
      <c r="M41" s="398"/>
    </row>
    <row r="42" spans="1:13" ht="15.75" customHeight="1" thickBot="1">
      <c r="A42" s="119" t="s">
        <v>163</v>
      </c>
      <c r="B42" s="120"/>
      <c r="C42" s="120"/>
      <c r="D42" s="120"/>
      <c r="E42" s="120"/>
      <c r="F42" s="120"/>
      <c r="G42" s="120"/>
      <c r="H42" s="120"/>
      <c r="I42" s="121"/>
      <c r="J42" s="121"/>
      <c r="K42" s="121"/>
      <c r="L42" s="399">
        <f>IF('行政コスト計算書(PL)円単位'!L42:M42=0, "-",ROUND('行政コスト計算書(PL)円単位'!L42:M42, -(LOG10(設定!$B$2)))/設定!$B$2)</f>
        <v>131222032</v>
      </c>
      <c r="M42" s="400"/>
    </row>
    <row r="43" spans="1:13" ht="15.6" customHeight="1">
      <c r="A43" s="112"/>
      <c r="B43" s="112"/>
      <c r="C43" s="122"/>
      <c r="D43" s="122"/>
      <c r="E43" s="122"/>
      <c r="F43" s="122"/>
      <c r="G43" s="122"/>
      <c r="H43" s="122"/>
      <c r="I43" s="116"/>
      <c r="J43" s="116"/>
      <c r="K43" s="116"/>
    </row>
    <row r="44" spans="1:13" ht="15.6" customHeight="1">
      <c r="A44" s="112"/>
      <c r="B44" s="112"/>
      <c r="C44" s="112"/>
      <c r="D44" s="122"/>
      <c r="E44" s="122"/>
      <c r="F44" s="122"/>
      <c r="G44" s="122"/>
      <c r="H44" s="122"/>
      <c r="I44" s="116"/>
      <c r="J44" s="116"/>
      <c r="K44" s="116"/>
    </row>
    <row r="45" spans="1:13" ht="15.6" customHeight="1"/>
    <row r="46" spans="1:13" ht="3.75" customHeight="1"/>
    <row r="47" spans="1:13" ht="15.6" customHeight="1"/>
    <row r="48" spans="1:13" ht="15.6" customHeight="1"/>
    <row r="49" spans="1:15" ht="15.6" customHeight="1"/>
    <row r="50" spans="1:15" ht="15.6" customHeight="1"/>
    <row r="51" spans="1:15" ht="15.6" customHeight="1"/>
    <row r="52" spans="1:15" ht="15.6" customHeigh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</row>
    <row r="53" spans="1:15" ht="15.6" customHeight="1"/>
    <row r="54" spans="1:15" ht="15.6" customHeight="1"/>
    <row r="55" spans="1:15" ht="5.25" customHeight="1"/>
    <row r="56" spans="1:15" ht="15.6" customHeight="1"/>
    <row r="57" spans="1:15" ht="15.6" customHeight="1"/>
    <row r="58" spans="1:15" ht="15.6" customHeight="1"/>
    <row r="59" spans="1:15" ht="15.6" customHeight="1"/>
    <row r="60" spans="1:15" ht="15.6" customHeight="1"/>
    <row r="61" spans="1:15" ht="15.6" customHeight="1"/>
    <row r="62" spans="1:15" ht="15.6" customHeight="1"/>
    <row r="63" spans="1:15" s="123" customFormat="1" ht="12.9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ht="18" customHeight="1">
      <c r="L64" s="123"/>
      <c r="M64" s="123"/>
      <c r="N64" s="123"/>
      <c r="O64" s="123"/>
    </row>
    <row r="65" ht="27" customHeight="1"/>
    <row r="86" spans="1:11" ht="18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</row>
    <row r="87" spans="1:11" ht="18" customHeight="1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</row>
    <row r="97" spans="1:15" s="113" customFormat="1" ht="18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</row>
    <row r="98" spans="1:15" s="123" customFormat="1" ht="12.9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13"/>
      <c r="M98" s="113"/>
      <c r="N98" s="113"/>
      <c r="O98" s="113"/>
    </row>
    <row r="99" spans="1:15" ht="18" customHeight="1">
      <c r="L99" s="123"/>
      <c r="M99" s="123"/>
      <c r="N99" s="123"/>
      <c r="O99" s="123"/>
    </row>
    <row r="100" spans="1:15" ht="27" customHeight="1"/>
    <row r="128" spans="1:11" ht="18" customHeigh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</row>
    <row r="129" spans="1:15" ht="18" customHeight="1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</row>
    <row r="139" spans="1:15" s="113" customFormat="1" ht="18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</row>
    <row r="140" spans="1:15" s="123" customFormat="1" ht="12.9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13"/>
      <c r="M140" s="113"/>
      <c r="N140" s="113"/>
      <c r="O140" s="113"/>
    </row>
    <row r="141" spans="1:15" ht="18" customHeight="1">
      <c r="L141" s="123"/>
      <c r="M141" s="123"/>
      <c r="N141" s="123"/>
      <c r="O141" s="123"/>
    </row>
    <row r="142" spans="1:15" ht="27" customHeight="1"/>
    <row r="143" spans="1:15" ht="14.4" customHeight="1"/>
    <row r="144" spans="1:15" ht="14.4" customHeight="1"/>
    <row r="145" s="107" customFormat="1" ht="14.4" customHeight="1"/>
    <row r="146" s="107" customFormat="1" ht="14.4" customHeight="1"/>
    <row r="147" s="107" customFormat="1" ht="14.4" customHeight="1"/>
    <row r="148" s="107" customFormat="1" ht="14.4" customHeight="1"/>
    <row r="149" s="107" customFormat="1" ht="14.4" customHeight="1"/>
    <row r="150" s="107" customFormat="1" ht="14.4" customHeight="1"/>
    <row r="151" s="107" customFormat="1" ht="14.4" customHeight="1"/>
    <row r="152" s="107" customFormat="1" ht="14.4" customHeight="1"/>
    <row r="153" s="107" customFormat="1" ht="14.4" customHeight="1"/>
    <row r="154" s="107" customFormat="1" ht="14.4" customHeight="1"/>
    <row r="155" s="107" customFormat="1" ht="14.4" customHeight="1"/>
    <row r="156" s="107" customFormat="1" ht="14.4" customHeight="1"/>
    <row r="157" s="107" customFormat="1" ht="14.4" customHeight="1"/>
    <row r="158" s="107" customFormat="1" ht="14.4" customHeight="1"/>
    <row r="159" s="107" customFormat="1" ht="14.4" customHeight="1"/>
    <row r="160" s="107" customFormat="1" ht="14.4" customHeight="1"/>
    <row r="161" s="107" customFormat="1" ht="14.4" customHeight="1"/>
    <row r="162" s="107" customFormat="1" ht="14.4" customHeight="1"/>
    <row r="163" s="107" customFormat="1" ht="14.4" customHeight="1"/>
    <row r="164" s="107" customFormat="1" ht="14.4" customHeight="1"/>
    <row r="165" s="107" customFormat="1" ht="14.4" customHeight="1"/>
    <row r="166" s="107" customFormat="1" ht="14.4" customHeight="1"/>
    <row r="167" s="107" customFormat="1" ht="14.4" customHeight="1"/>
    <row r="168" s="107" customFormat="1" ht="14.4" customHeight="1"/>
    <row r="169" s="107" customFormat="1" ht="14.4" customHeight="1"/>
    <row r="170" s="107" customFormat="1" ht="14.4" customHeight="1"/>
    <row r="171" s="107" customFormat="1" ht="14.4" customHeight="1"/>
    <row r="172" s="107" customFormat="1" ht="14.4" customHeight="1"/>
    <row r="173" s="107" customFormat="1" ht="14.4" customHeight="1"/>
    <row r="174" s="107" customFormat="1" ht="14.4" customHeight="1"/>
    <row r="175" s="107" customFormat="1" ht="14.4" customHeight="1"/>
    <row r="176" s="107" customFormat="1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</row>
    <row r="183" spans="1:11" ht="14.4" customHeight="1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5" s="113" customFormat="1" ht="14.4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  <row r="194" spans="1:15" s="123" customFormat="1" ht="12.9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13"/>
      <c r="M194" s="113"/>
      <c r="N194" s="113"/>
      <c r="O194" s="113"/>
    </row>
    <row r="195" spans="1:15" ht="18" customHeight="1">
      <c r="L195" s="123"/>
      <c r="M195" s="123"/>
      <c r="N195" s="123"/>
      <c r="O195" s="123"/>
    </row>
    <row r="196" spans="1:15" ht="27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s="107" customFormat="1" ht="13.5" customHeight="1"/>
    <row r="210" s="107" customFormat="1" ht="13.5" customHeight="1"/>
    <row r="211" s="107" customFormat="1" ht="13.5" customHeight="1"/>
    <row r="212" s="107" customFormat="1" ht="13.5" customHeight="1"/>
    <row r="213" s="107" customFormat="1" ht="13.5" customHeight="1"/>
    <row r="214" s="107" customFormat="1" ht="13.5" customHeight="1"/>
    <row r="215" s="107" customFormat="1" ht="13.5" customHeight="1"/>
    <row r="216" s="107" customFormat="1" ht="13.5" customHeight="1"/>
    <row r="217" s="107" customFormat="1" ht="13.5" customHeight="1"/>
    <row r="218" s="107" customFormat="1" ht="13.5" customHeight="1"/>
    <row r="219" s="107" customFormat="1" ht="13.5" customHeight="1"/>
    <row r="220" s="107" customFormat="1" ht="13.5" customHeight="1"/>
    <row r="221" s="107" customFormat="1" ht="13.5" customHeight="1"/>
    <row r="222" s="107" customFormat="1" ht="13.5" customHeight="1"/>
    <row r="223" s="107" customFormat="1" ht="13.5" customHeight="1"/>
    <row r="224" s="107" customFormat="1" ht="13.5" customHeight="1"/>
    <row r="225" s="107" customFormat="1" ht="13.5" customHeight="1"/>
    <row r="226" s="107" customFormat="1" ht="13.5" customHeight="1"/>
    <row r="227" s="107" customFormat="1" ht="13.5" customHeight="1"/>
    <row r="228" s="107" customFormat="1" ht="13.5" customHeight="1"/>
    <row r="229" s="107" customFormat="1" ht="13.5" customHeight="1"/>
    <row r="230" s="107" customFormat="1" ht="13.5" customHeight="1"/>
    <row r="231" s="107" customFormat="1" ht="13.5" customHeight="1"/>
    <row r="232" s="107" customFormat="1" ht="13.5" customHeight="1"/>
    <row r="233" s="107" customFormat="1" ht="13.5" customHeight="1"/>
    <row r="234" s="107" customFormat="1" ht="13.5" customHeight="1"/>
    <row r="235" s="107" customFormat="1" ht="13.5" customHeight="1"/>
    <row r="236" s="107" customFormat="1" ht="13.5" customHeight="1"/>
    <row r="237" s="107" customFormat="1" ht="13.5" customHeight="1"/>
    <row r="238" s="107" customFormat="1" ht="13.5" customHeight="1"/>
    <row r="239" s="107" customFormat="1" ht="13.5" customHeight="1"/>
    <row r="240" s="107" customFormat="1" ht="13.5" customHeight="1"/>
    <row r="241" spans="1:15" ht="13.5" customHeight="1"/>
    <row r="242" spans="1:15" ht="13.5" customHeight="1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</row>
    <row r="243" spans="1:15" ht="13.5" customHeight="1"/>
    <row r="244" spans="1:15" ht="13.5" customHeight="1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13"/>
    </row>
    <row r="245" spans="1:15" ht="13.5" customHeight="1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13"/>
    </row>
    <row r="246" spans="1:15" ht="13.5" customHeight="1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13"/>
    </row>
    <row r="247" spans="1:15" ht="13.5" customHeight="1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13"/>
    </row>
    <row r="248" spans="1:15" ht="13.5" customHeight="1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13"/>
    </row>
    <row r="249" spans="1:15" ht="13.5" customHeight="1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13"/>
    </row>
    <row r="250" spans="1:15" ht="13.5" customHeight="1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</row>
    <row r="251" spans="1:15" ht="13.5" customHeight="1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</row>
    <row r="252" spans="1:15" ht="13.5" customHeight="1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13"/>
    </row>
    <row r="253" spans="1:15" s="124" customFormat="1" ht="13.5" customHeight="1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13"/>
      <c r="L253" s="107"/>
      <c r="M253" s="107"/>
      <c r="N253" s="107"/>
      <c r="O253" s="107"/>
    </row>
    <row r="254" spans="1:15" ht="15" customHeight="1">
      <c r="A254" s="113"/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24"/>
      <c r="M254" s="124"/>
      <c r="N254" s="124"/>
      <c r="O254" s="124"/>
    </row>
    <row r="255" spans="1:15" s="113" customFormat="1" ht="18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</row>
    <row r="256" spans="1:15" s="113" customFormat="1" ht="18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</row>
    <row r="257" spans="1:15" s="113" customFormat="1" ht="18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</row>
    <row r="258" spans="1:15" s="113" customFormat="1" ht="18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</row>
    <row r="259" spans="1:15" s="113" customFormat="1" ht="18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</row>
    <row r="260" spans="1:15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</row>
    <row r="261" spans="1:15" ht="18" customHeight="1">
      <c r="L261" s="113"/>
      <c r="M261" s="113"/>
      <c r="N261" s="113"/>
      <c r="O261" s="113"/>
    </row>
    <row r="263" spans="1:15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</row>
    <row r="264" spans="1:15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</row>
    <row r="265" spans="1:15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</row>
    <row r="266" spans="1:15" ht="18" customHeight="1">
      <c r="L266" s="113"/>
      <c r="M266" s="113"/>
      <c r="N266" s="113"/>
      <c r="O266" s="113"/>
    </row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8:M38"/>
    <mergeCell ref="L39:M39"/>
    <mergeCell ref="L40:M40"/>
    <mergeCell ref="L41:M41"/>
    <mergeCell ref="L42:M42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</mergeCells>
  <phoneticPr fontId="3"/>
  <printOptions horizontalCentered="1"/>
  <pageMargins left="0" right="0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1:P298"/>
  <sheetViews>
    <sheetView topLeftCell="A2" zoomScaleNormal="100" zoomScaleSheetLayoutView="100" workbookViewId="0">
      <selection activeCell="A2" sqref="A2"/>
    </sheetView>
  </sheetViews>
  <sheetFormatPr defaultColWidth="12" defaultRowHeight="18" customHeight="1"/>
  <cols>
    <col min="1" max="1" width="1.5" style="107" customWidth="1"/>
    <col min="2" max="2" width="2.125" style="107" customWidth="1"/>
    <col min="3" max="8" width="2.625" style="107" customWidth="1"/>
    <col min="9" max="9" width="14" style="107" customWidth="1"/>
    <col min="10" max="11" width="11" style="107" customWidth="1"/>
    <col min="12" max="14" width="21.375" style="107" customWidth="1"/>
    <col min="15" max="16384" width="12" style="107"/>
  </cols>
  <sheetData>
    <row r="1" spans="1:14" ht="18" hidden="1" customHeight="1"/>
    <row r="2" spans="1:14" ht="18" customHeight="1">
      <c r="B2" s="278" t="s">
        <v>164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ht="18.75" customHeight="1">
      <c r="A3" s="108"/>
      <c r="B3" s="279" t="s">
        <v>179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 ht="14.4" customHeight="1">
      <c r="A4" s="126"/>
      <c r="B4" s="281" t="str">
        <f>'純資産変動計算書(NW)円単位'!B4:N4</f>
        <v>自　令和 5年 4月 1日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4" ht="14.4" customHeight="1">
      <c r="A5" s="126"/>
      <c r="B5" s="281" t="str">
        <f>'純資産変動計算書(NW)円単位'!B5:N5</f>
        <v>至　令和 6年 3月31日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1:14" ht="15.75" customHeight="1" thickBot="1">
      <c r="A6" s="126"/>
      <c r="B6" s="109" t="str">
        <f>IF('貸借対照表(BS)円単位'!B5&lt;&gt;"",'貸借対照表(BS)円単位'!B5,"")</f>
        <v>連結</v>
      </c>
      <c r="C6" s="108"/>
      <c r="D6" s="108"/>
      <c r="E6" s="108"/>
      <c r="F6" s="108"/>
      <c r="G6" s="108"/>
      <c r="H6" s="108"/>
      <c r="I6" s="110"/>
      <c r="J6" s="108"/>
      <c r="K6" s="127"/>
      <c r="L6" s="108"/>
      <c r="M6" s="110"/>
      <c r="N6" s="110" t="str">
        <f>設定!$B$3</f>
        <v>（単位：千円）</v>
      </c>
    </row>
    <row r="7" spans="1:14" ht="12.75" customHeight="1">
      <c r="B7" s="295" t="s">
        <v>1</v>
      </c>
      <c r="C7" s="296"/>
      <c r="D7" s="296"/>
      <c r="E7" s="296"/>
      <c r="F7" s="296"/>
      <c r="G7" s="296"/>
      <c r="H7" s="296"/>
      <c r="I7" s="297"/>
      <c r="J7" s="301" t="s">
        <v>165</v>
      </c>
      <c r="K7" s="296"/>
      <c r="L7" s="130"/>
      <c r="M7" s="130"/>
      <c r="N7" s="188"/>
    </row>
    <row r="8" spans="1:14" ht="29.25" customHeight="1" thickBot="1">
      <c r="B8" s="298"/>
      <c r="C8" s="299"/>
      <c r="D8" s="299"/>
      <c r="E8" s="299"/>
      <c r="F8" s="299"/>
      <c r="G8" s="299"/>
      <c r="H8" s="299"/>
      <c r="I8" s="300"/>
      <c r="J8" s="302"/>
      <c r="K8" s="299"/>
      <c r="L8" s="131" t="s">
        <v>166</v>
      </c>
      <c r="M8" s="183" t="s">
        <v>167</v>
      </c>
      <c r="N8" s="187" t="s">
        <v>188</v>
      </c>
    </row>
    <row r="9" spans="1:14" ht="15.9" customHeight="1">
      <c r="A9" s="123"/>
      <c r="B9" s="132" t="s">
        <v>111</v>
      </c>
      <c r="C9" s="133"/>
      <c r="D9" s="134"/>
      <c r="E9" s="134"/>
      <c r="F9" s="134"/>
      <c r="G9" s="134"/>
      <c r="H9" s="134"/>
      <c r="I9" s="135"/>
      <c r="J9" s="402">
        <f>IF('純資産変動計算書(NW)円単位'!J9:K9=0, "-",ROUND('純資産変動計算書(NW)円単位'!J9:K9, -(LOG10(設定!$B$2)))/設定!$B$2)</f>
        <v>595073602</v>
      </c>
      <c r="K9" s="403"/>
      <c r="L9" s="199">
        <f>IF('純資産変動計算書(NW)円単位'!L9=0, "-",ROUND('純資産変動計算書(NW)円単位'!L9, -(LOG10(設定!$B$2)))/設定!$B$2)</f>
        <v>701761076</v>
      </c>
      <c r="M9" s="200">
        <f>IF('純資産変動計算書(NW)円単位'!M9=0, "-",ROUND('純資産変動計算書(NW)円単位'!M9, -(LOG10(設定!$B$2)))/設定!$B$2)</f>
        <v>-106687474</v>
      </c>
      <c r="N9" s="201" t="str">
        <f>IF('純資産変動計算書(NW)円単位'!N9=0, "-",ROUND('純資産変動計算書(NW)円単位'!N9, -(LOG10(設定!$B$2)))/設定!$B$2)</f>
        <v>-</v>
      </c>
    </row>
    <row r="10" spans="1:14" ht="15.9" customHeight="1">
      <c r="A10" s="123"/>
      <c r="B10" s="111"/>
      <c r="C10" s="112" t="s">
        <v>168</v>
      </c>
      <c r="D10" s="122"/>
      <c r="E10" s="122"/>
      <c r="F10" s="122"/>
      <c r="G10" s="122"/>
      <c r="H10" s="122"/>
      <c r="I10" s="136"/>
      <c r="J10" s="393">
        <f>IF('純資産変動計算書(NW)円単位'!J10:K10=0, "-",ROUND('純資産変動計算書(NW)円単位'!J10:K10, -(LOG10(設定!$B$2)))/設定!$B$2)</f>
        <v>-131222032</v>
      </c>
      <c r="K10" s="401"/>
      <c r="L10" s="202"/>
      <c r="M10" s="203">
        <f>IF('純資産変動計算書(NW)円単位'!M10=0, "-",ROUND('純資産変動計算書(NW)円単位'!M10, -(LOG10(設定!$B$2)))/設定!$B$2)</f>
        <v>-131222032</v>
      </c>
      <c r="N10" s="204" t="str">
        <f>IF('純資産変動計算書(NW)円単位'!N10=0, "-",ROUND('純資産変動計算書(NW)円単位'!N10, -(LOG10(設定!$B$2)))/設定!$B$2)</f>
        <v>-</v>
      </c>
    </row>
    <row r="11" spans="1:14" ht="15.9" customHeight="1">
      <c r="B11" s="137"/>
      <c r="C11" s="113" t="s">
        <v>99</v>
      </c>
      <c r="D11" s="136"/>
      <c r="E11" s="136"/>
      <c r="F11" s="136"/>
      <c r="G11" s="136"/>
      <c r="H11" s="136"/>
      <c r="I11" s="136"/>
      <c r="J11" s="393">
        <f>IF('純資産変動計算書(NW)円単位'!J11:K11=0, "-",ROUND('純資産変動計算書(NW)円単位'!J11:K11, -(LOG10(設定!$B$2)))/設定!$B$2)</f>
        <v>134011123</v>
      </c>
      <c r="K11" s="401"/>
      <c r="L11" s="202"/>
      <c r="M11" s="203">
        <f>IF('純資産変動計算書(NW)円単位'!M11=0, "-",ROUND('純資産変動計算書(NW)円単位'!M11, -(LOG10(設定!$B$2)))/設定!$B$2)</f>
        <v>134011123</v>
      </c>
      <c r="N11" s="205" t="str">
        <f>IF('純資産変動計算書(NW)円単位'!N11=0, "-",ROUND('純資産変動計算書(NW)円単位'!N11, -(LOG10(設定!$B$2)))/設定!$B$2)</f>
        <v>-</v>
      </c>
    </row>
    <row r="12" spans="1:14" ht="15.9" customHeight="1">
      <c r="B12" s="138"/>
      <c r="C12" s="113"/>
      <c r="D12" s="51" t="s">
        <v>100</v>
      </c>
      <c r="E12" s="51"/>
      <c r="F12" s="51"/>
      <c r="G12" s="51"/>
      <c r="H12" s="51"/>
      <c r="I12" s="113"/>
      <c r="J12" s="393">
        <f>IF('純資産変動計算書(NW)円単位'!J12:K12=0, "-",ROUND('純資産変動計算書(NW)円単位'!J12:K12, -(LOG10(設定!$B$2)))/設定!$B$2)</f>
        <v>81908787</v>
      </c>
      <c r="K12" s="401"/>
      <c r="L12" s="202"/>
      <c r="M12" s="203">
        <f>IF('純資産変動計算書(NW)円単位'!M12=0, "-",ROUND('純資産変動計算書(NW)円単位'!M12, -(LOG10(設定!$B$2)))/設定!$B$2)</f>
        <v>81908787</v>
      </c>
      <c r="N12" s="205" t="str">
        <f>IF('純資産変動計算書(NW)円単位'!N12=0, "-",ROUND('純資産変動計算書(NW)円単位'!N12, -(LOG10(設定!$B$2)))/設定!$B$2)</f>
        <v>-</v>
      </c>
    </row>
    <row r="13" spans="1:14" ht="15.9" customHeight="1">
      <c r="B13" s="139"/>
      <c r="C13" s="59"/>
      <c r="D13" s="59" t="s">
        <v>169</v>
      </c>
      <c r="E13" s="59"/>
      <c r="F13" s="59"/>
      <c r="G13" s="59"/>
      <c r="H13" s="59"/>
      <c r="I13" s="140"/>
      <c r="J13" s="404">
        <f>IF('純資産変動計算書(NW)円単位'!J13:K13=0, "-",ROUND('純資産変動計算書(NW)円単位'!J13:K13, -(LOG10(設定!$B$2)))/設定!$B$2)</f>
        <v>52102336</v>
      </c>
      <c r="K13" s="405"/>
      <c r="L13" s="206"/>
      <c r="M13" s="207">
        <f>IF('純資産変動計算書(NW)円単位'!M13=0, "-",ROUND('純資産変動計算書(NW)円単位'!M13, -(LOG10(設定!$B$2)))/設定!$B$2)</f>
        <v>52102336</v>
      </c>
      <c r="N13" s="208" t="str">
        <f>IF('純資産変動計算書(NW)円単位'!N13=0, "-",ROUND('純資産変動計算書(NW)円単位'!N13, -(LOG10(設定!$B$2)))/設定!$B$2)</f>
        <v>-</v>
      </c>
    </row>
    <row r="14" spans="1:14" ht="15.9" customHeight="1">
      <c r="B14" s="117"/>
      <c r="C14" s="141" t="s">
        <v>170</v>
      </c>
      <c r="D14" s="55"/>
      <c r="E14" s="55"/>
      <c r="F14" s="56"/>
      <c r="G14" s="56"/>
      <c r="H14" s="56"/>
      <c r="I14" s="142"/>
      <c r="J14" s="395">
        <f>IF('純資産変動計算書(NW)円単位'!J14:K14=0, "-",ROUND('純資産変動計算書(NW)円単位'!J14:K14, -(LOG10(設定!$B$2)))/設定!$B$2)</f>
        <v>2789091</v>
      </c>
      <c r="K14" s="406"/>
      <c r="L14" s="209"/>
      <c r="M14" s="210">
        <f>IF('純資産変動計算書(NW)円単位'!M14=0, "-",ROUND('純資産変動計算書(NW)円単位'!M14, -(LOG10(設定!$B$2)))/設定!$B$2)</f>
        <v>2789091</v>
      </c>
      <c r="N14" s="211" t="str">
        <f>IF('純資産変動計算書(NW)円単位'!N14=0, "-",ROUND('純資産変動計算書(NW)円単位'!N14, -(LOG10(設定!$B$2)))/設定!$B$2)</f>
        <v>-</v>
      </c>
    </row>
    <row r="15" spans="1:14" ht="15.9" customHeight="1">
      <c r="B15" s="111"/>
      <c r="C15" s="53" t="s">
        <v>171</v>
      </c>
      <c r="D15" s="53"/>
      <c r="E15" s="53"/>
      <c r="F15" s="51"/>
      <c r="G15" s="51"/>
      <c r="H15" s="51"/>
      <c r="I15" s="113"/>
      <c r="J15" s="407"/>
      <c r="K15" s="408"/>
      <c r="L15" s="212">
        <f>IF('純資産変動計算書(NW)円単位'!L15=0, "-",ROUND('純資産変動計算書(NW)円単位'!L15, -(LOG10(設定!$B$2)))/設定!$B$2)</f>
        <v>1132894</v>
      </c>
      <c r="M15" s="203">
        <f>IF('純資産変動計算書(NW)円単位'!M15=0, "-",ROUND('純資産変動計算書(NW)円単位'!M15, -(LOG10(設定!$B$2)))/設定!$B$2)</f>
        <v>-1132894</v>
      </c>
      <c r="N15" s="213"/>
    </row>
    <row r="16" spans="1:14" ht="15.9" customHeight="1">
      <c r="B16" s="111"/>
      <c r="C16" s="53"/>
      <c r="D16" s="53" t="s">
        <v>104</v>
      </c>
      <c r="E16" s="51"/>
      <c r="F16" s="51"/>
      <c r="G16" s="51"/>
      <c r="H16" s="51"/>
      <c r="I16" s="113"/>
      <c r="J16" s="407"/>
      <c r="K16" s="408"/>
      <c r="L16" s="212">
        <f>IF('純資産変動計算書(NW)円単位'!L16=0, "-",ROUND('純資産変動計算書(NW)円単位'!L16, -(LOG10(設定!$B$2)))/設定!$B$2)</f>
        <v>7258906</v>
      </c>
      <c r="M16" s="203">
        <f>IF('純資産変動計算書(NW)円単位'!M16=0, "-",ROUND('純資産変動計算書(NW)円単位'!M16, -(LOG10(設定!$B$2)))/設定!$B$2)</f>
        <v>-7258906</v>
      </c>
      <c r="N16" s="205"/>
    </row>
    <row r="17" spans="2:16" ht="15.9" customHeight="1">
      <c r="B17" s="111"/>
      <c r="C17" s="53"/>
      <c r="D17" s="53" t="s">
        <v>105</v>
      </c>
      <c r="E17" s="53"/>
      <c r="F17" s="51"/>
      <c r="G17" s="51"/>
      <c r="H17" s="51"/>
      <c r="I17" s="113"/>
      <c r="J17" s="407"/>
      <c r="K17" s="408"/>
      <c r="L17" s="212">
        <f>IF('純資産変動計算書(NW)円単位'!L17=0, "-",ROUND('純資産変動計算書(NW)円単位'!L17, -(LOG10(設定!$B$2)))/設定!$B$2)</f>
        <v>-7713197</v>
      </c>
      <c r="M17" s="203">
        <f>IF('純資産変動計算書(NW)円単位'!M17=0, "-",ROUND('純資産変動計算書(NW)円単位'!M17, -(LOG10(設定!$B$2)))/設定!$B$2)</f>
        <v>7713197</v>
      </c>
      <c r="N17" s="205"/>
    </row>
    <row r="18" spans="2:16" ht="15.9" customHeight="1">
      <c r="B18" s="111"/>
      <c r="C18" s="53"/>
      <c r="D18" s="53" t="s">
        <v>106</v>
      </c>
      <c r="E18" s="53"/>
      <c r="F18" s="51"/>
      <c r="G18" s="51"/>
      <c r="H18" s="51"/>
      <c r="I18" s="113"/>
      <c r="J18" s="407"/>
      <c r="K18" s="408"/>
      <c r="L18" s="212">
        <f>IF('純資産変動計算書(NW)円単位'!L18=0, "-",ROUND('純資産変動計算書(NW)円単位'!L18, -(LOG10(設定!$B$2)))/設定!$B$2)</f>
        <v>2434211</v>
      </c>
      <c r="M18" s="203">
        <f>IF('純資産変動計算書(NW)円単位'!M18=0, "-",ROUND('純資産変動計算書(NW)円単位'!M18, -(LOG10(設定!$B$2)))/設定!$B$2)</f>
        <v>-2434211</v>
      </c>
      <c r="N18" s="205"/>
    </row>
    <row r="19" spans="2:16" ht="15.9" customHeight="1">
      <c r="B19" s="111"/>
      <c r="C19" s="53"/>
      <c r="D19" s="53" t="s">
        <v>107</v>
      </c>
      <c r="E19" s="53"/>
      <c r="F19" s="51"/>
      <c r="G19" s="15"/>
      <c r="H19" s="51"/>
      <c r="I19" s="113"/>
      <c r="J19" s="407"/>
      <c r="K19" s="408"/>
      <c r="L19" s="212">
        <f>IF('純資産変動計算書(NW)円単位'!L19=0, "-",ROUND('純資産変動計算書(NW)円単位'!L19, -(LOG10(設定!$B$2)))/設定!$B$2)</f>
        <v>-847026</v>
      </c>
      <c r="M19" s="203">
        <f>IF('純資産変動計算書(NW)円単位'!M19=0, "-",ROUND('純資産変動計算書(NW)円単位'!M19, -(LOG10(設定!$B$2)))/設定!$B$2)</f>
        <v>847026</v>
      </c>
      <c r="N19" s="205"/>
    </row>
    <row r="20" spans="2:16" ht="15.9" customHeight="1">
      <c r="B20" s="111"/>
      <c r="C20" s="53" t="s">
        <v>108</v>
      </c>
      <c r="D20" s="57"/>
      <c r="E20" s="57"/>
      <c r="F20" s="57"/>
      <c r="G20" s="57"/>
      <c r="H20" s="57"/>
      <c r="I20" s="136"/>
      <c r="J20" s="393" t="str">
        <f>IF('純資産変動計算書(NW)円単位'!J20:K20=0, "-",ROUND('純資産変動計算書(NW)円単位'!J20:K20, -(LOG10(設定!$B$2)))/設定!$B$2)</f>
        <v>-</v>
      </c>
      <c r="K20" s="401"/>
      <c r="L20" s="212" t="str">
        <f>IF('純資産変動計算書(NW)円単位'!L20=0, "-",ROUND('純資産変動計算書(NW)円単位'!L20, -(LOG10(設定!$B$2)))/設定!$B$2)</f>
        <v>-</v>
      </c>
      <c r="M20" s="214"/>
      <c r="N20" s="205"/>
    </row>
    <row r="21" spans="2:16" ht="15.9" customHeight="1">
      <c r="B21" s="111"/>
      <c r="C21" s="53" t="s">
        <v>172</v>
      </c>
      <c r="D21" s="58"/>
      <c r="E21" s="57"/>
      <c r="F21" s="57"/>
      <c r="G21" s="57"/>
      <c r="H21" s="57"/>
      <c r="I21" s="136"/>
      <c r="J21" s="393">
        <f>IF('純資産変動計算書(NW)円単位'!J21:K21=0, "-",ROUND('純資産変動計算書(NW)円単位'!J21:K21, -(LOG10(設定!$B$2)))/設定!$B$2)</f>
        <v>2332268</v>
      </c>
      <c r="K21" s="401"/>
      <c r="L21" s="212">
        <f>IF('純資産変動計算書(NW)円単位'!L21=0, "-",ROUND('純資産変動計算書(NW)円単位'!L21, -(LOG10(設定!$B$2)))/設定!$B$2)</f>
        <v>2332268</v>
      </c>
      <c r="M21" s="214"/>
      <c r="N21" s="205"/>
    </row>
    <row r="22" spans="2:16" ht="15.9" customHeight="1">
      <c r="B22" s="111"/>
      <c r="C22" s="13" t="s">
        <v>183</v>
      </c>
      <c r="D22" s="58"/>
      <c r="E22" s="57"/>
      <c r="F22" s="57"/>
      <c r="G22" s="57"/>
      <c r="H22" s="57"/>
      <c r="I22" s="136"/>
      <c r="J22" s="393" t="str">
        <f>IF('純資産変動計算書(NW)円単位'!J22:K22=0, "-",ROUND('純資産変動計算書(NW)円単位'!J22:K22, -(LOG10(設定!$B$2)))/設定!$B$2)</f>
        <v>-</v>
      </c>
      <c r="K22" s="401"/>
      <c r="L22" s="202"/>
      <c r="M22" s="214"/>
      <c r="N22" s="204" t="str">
        <f>IF('純資産変動計算書(NW)円単位'!N22=0, "-",ROUND('純資産変動計算書(NW)円単位'!N22, -(LOG10(設定!$B$2)))/設定!$B$2)</f>
        <v>-</v>
      </c>
    </row>
    <row r="23" spans="2:16" ht="15.9" customHeight="1">
      <c r="B23" s="111"/>
      <c r="C23" s="13" t="s">
        <v>184</v>
      </c>
      <c r="D23" s="58"/>
      <c r="E23" s="57"/>
      <c r="F23" s="57"/>
      <c r="G23" s="57"/>
      <c r="H23" s="57"/>
      <c r="I23" s="136"/>
      <c r="J23" s="393" t="str">
        <f>IF('純資産変動計算書(NW)円単位'!J23:K23=0, "-",ROUND('純資産変動計算書(NW)円単位'!J23:K23, -(LOG10(設定!$B$2)))/設定!$B$2)</f>
        <v>-</v>
      </c>
      <c r="K23" s="401"/>
      <c r="L23" s="202"/>
      <c r="M23" s="214"/>
      <c r="N23" s="204" t="str">
        <f>IF('純資産変動計算書(NW)円単位'!N23=0, "-",ROUND('純資産変動計算書(NW)円単位'!N23, -(LOG10(設定!$B$2)))/設定!$B$2)</f>
        <v>-</v>
      </c>
    </row>
    <row r="24" spans="2:16" ht="15.9" customHeight="1">
      <c r="B24" s="111"/>
      <c r="C24" s="53" t="s">
        <v>185</v>
      </c>
      <c r="D24" s="58"/>
      <c r="E24" s="58"/>
      <c r="F24" s="57"/>
      <c r="G24" s="57"/>
      <c r="H24" s="57"/>
      <c r="I24" s="136"/>
      <c r="J24" s="393">
        <f>IF('純資産変動計算書(NW)円単位'!J24:K24=0, "-",ROUND('純資産変動計算書(NW)円単位'!J24:K24, -(LOG10(設定!$B$2)))/設定!$B$2)</f>
        <v>-25228</v>
      </c>
      <c r="K24" s="401"/>
      <c r="L24" s="212">
        <f>IF('純資産変動計算書(NW)円単位'!L24=0, "-",ROUND('純資産変動計算書(NW)円単位'!L24, -(LOG10(設定!$B$2)))/設定!$B$2)</f>
        <v>-7821</v>
      </c>
      <c r="M24" s="215">
        <f>IF('純資産変動計算書(NW)円単位'!M24=0, "-",ROUND('純資産変動計算書(NW)円単位'!M24, -(LOG10(設定!$B$2)))/設定!$B$2)</f>
        <v>-17407</v>
      </c>
      <c r="N24" s="216" t="str">
        <f>IF('純資産変動計算書(NW)円単位'!N24=0, " ",ROUND('純資産変動計算書(NW)円単位'!N24, -(LOG10(設定!$B$2)))/設定!$B$2)</f>
        <v xml:space="preserve"> </v>
      </c>
      <c r="O24" s="112"/>
      <c r="P24" s="112"/>
    </row>
    <row r="25" spans="2:16" ht="15.9" customHeight="1">
      <c r="B25" s="139"/>
      <c r="C25" s="59" t="s">
        <v>15</v>
      </c>
      <c r="D25" s="60"/>
      <c r="E25" s="60"/>
      <c r="F25" s="61"/>
      <c r="G25" s="61"/>
      <c r="H25" s="61"/>
      <c r="I25" s="143"/>
      <c r="J25" s="404">
        <f>IF('純資産変動計算書(NW)円単位'!J25:K25=0, "-",ROUND('純資産変動計算書(NW)円単位'!J25:K25, -(LOG10(設定!$B$2)))/設定!$B$2)</f>
        <v>7242302</v>
      </c>
      <c r="K25" s="405"/>
      <c r="L25" s="217">
        <f>IF('純資産変動計算書(NW)円単位'!L25=0, "-",ROUND('純資産変動計算書(NW)円単位'!L25, -(LOG10(設定!$B$2)))/設定!$B$2)</f>
        <v>322255</v>
      </c>
      <c r="M25" s="218">
        <f>IF('純資産変動計算書(NW)円単位'!M25=0, "-",ROUND('純資産変動計算書(NW)円単位'!M25, -(LOG10(設定!$B$2)))/設定!$B$2)</f>
        <v>6920047</v>
      </c>
      <c r="N25" s="219"/>
      <c r="O25" s="112"/>
      <c r="P25" s="112"/>
    </row>
    <row r="26" spans="2:16" ht="15.9" customHeight="1" thickBot="1">
      <c r="B26" s="144"/>
      <c r="C26" s="145" t="s">
        <v>173</v>
      </c>
      <c r="D26" s="146"/>
      <c r="E26" s="147"/>
      <c r="F26" s="147"/>
      <c r="G26" s="148"/>
      <c r="H26" s="147"/>
      <c r="I26" s="149"/>
      <c r="J26" s="410">
        <f>IF('純資産変動計算書(NW)円単位'!J26:K26=0, "-",ROUND('純資産変動計算書(NW)円単位'!J26:K26, -(LOG10(設定!$B$2)))/設定!$B$2)</f>
        <v>12338434</v>
      </c>
      <c r="K26" s="411"/>
      <c r="L26" s="220">
        <f>IF('純資産変動計算書(NW)円単位'!L26=0, "-",ROUND('純資産変動計算書(NW)円単位'!L26, -(LOG10(設定!$B$2)))/設定!$B$2)</f>
        <v>3779596</v>
      </c>
      <c r="M26" s="221">
        <f>IF('純資産変動計算書(NW)円単位'!M26=0, "-",ROUND('純資産変動計算書(NW)円単位'!M26, -(LOG10(設定!$B$2)))/設定!$B$2)</f>
        <v>8558837</v>
      </c>
      <c r="N26" s="222" t="str">
        <f>IF('純資産変動計算書(NW)円単位'!N26=0, "-",ROUND('純資産変動計算書(NW)円単位'!N26, -(LOG10(設定!$B$2)))/設定!$B$2)</f>
        <v>-</v>
      </c>
      <c r="O26" s="112"/>
      <c r="P26" s="112"/>
    </row>
    <row r="27" spans="2:16" ht="15.9" customHeight="1" thickBot="1">
      <c r="B27" s="150" t="s">
        <v>174</v>
      </c>
      <c r="C27" s="151"/>
      <c r="D27" s="152"/>
      <c r="E27" s="152"/>
      <c r="F27" s="153"/>
      <c r="G27" s="153"/>
      <c r="H27" s="153"/>
      <c r="I27" s="154"/>
      <c r="J27" s="397">
        <f>IF('純資産変動計算書(NW)円単位'!J27:K27=0, "-",ROUND('純資産変動計算書(NW)円単位'!J27:K27, -(LOG10(設定!$B$2)))/設定!$B$2)</f>
        <v>607412035</v>
      </c>
      <c r="K27" s="409"/>
      <c r="L27" s="223">
        <f>IF('純資産変動計算書(NW)円単位'!L27=0, "-",ROUND('純資産変動計算書(NW)円単位'!L27, -(LOG10(設定!$B$2)))/設定!$B$2)</f>
        <v>705540673</v>
      </c>
      <c r="M27" s="224">
        <f>IF('純資産変動計算書(NW)円単位'!M27=0, "-",ROUND('純資産変動計算書(NW)円単位'!M27, -(LOG10(設定!$B$2)))/設定!$B$2)</f>
        <v>-98128637</v>
      </c>
      <c r="N27" s="225" t="str">
        <f>IF('純資産変動計算書(NW)円単位'!N27=0, "-",ROUND('純資産変動計算書(NW)円単位'!N27, -(LOG10(設定!$B$2)))/設定!$B$2)</f>
        <v>-</v>
      </c>
      <c r="O27" s="112"/>
      <c r="P27" s="112"/>
    </row>
    <row r="28" spans="2:16" ht="15.6" customHeight="1">
      <c r="B28" s="128"/>
      <c r="C28" s="128"/>
      <c r="D28" s="128"/>
      <c r="E28" s="128"/>
      <c r="F28" s="128"/>
      <c r="G28" s="128"/>
      <c r="H28" s="128"/>
      <c r="I28" s="128"/>
      <c r="M28" s="112"/>
      <c r="N28" s="112"/>
      <c r="O28" s="112"/>
      <c r="P28" s="112"/>
    </row>
    <row r="29" spans="2:16" ht="15.6" customHeight="1">
      <c r="B29" s="128"/>
      <c r="C29" s="128"/>
      <c r="D29" s="128"/>
      <c r="E29" s="128"/>
      <c r="F29" s="128"/>
      <c r="G29" s="128"/>
      <c r="H29" s="128"/>
      <c r="I29" s="128"/>
    </row>
    <row r="30" spans="2:16" ht="15.6" customHeight="1"/>
    <row r="31" spans="2:16" ht="15.6" customHeight="1"/>
    <row r="32" spans="2:16" ht="15.6" customHeight="1"/>
    <row r="33" s="107" customFormat="1" ht="15.6" customHeight="1"/>
    <row r="34" s="107" customFormat="1" ht="15.6" customHeight="1"/>
    <row r="35" s="107" customFormat="1" ht="15.6" customHeight="1"/>
    <row r="36" s="107" customFormat="1" ht="15.6" customHeight="1"/>
    <row r="37" s="107" customFormat="1" ht="15.6" customHeight="1"/>
    <row r="38" s="107" customFormat="1" ht="15.6" customHeight="1"/>
    <row r="39" s="107" customFormat="1" ht="15.6" customHeight="1"/>
    <row r="40" s="107" customFormat="1" ht="15.6" customHeight="1"/>
    <row r="41" s="107" customFormat="1" ht="15.6" customHeight="1"/>
    <row r="42" s="107" customFormat="1" ht="15.6" customHeight="1"/>
    <row r="43" s="107" customFormat="1" ht="15.6" customHeight="1"/>
    <row r="44" s="107" customFormat="1" ht="15.6" customHeight="1"/>
    <row r="45" s="107" customFormat="1" ht="15.6" customHeight="1"/>
    <row r="46" s="107" customFormat="1" ht="15.6" customHeight="1"/>
    <row r="47" s="107" customFormat="1" ht="15.6" customHeight="1"/>
    <row r="48" s="107" customFormat="1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15.6" customHeight="1"/>
    <row r="58" spans="2:9" ht="15.6" customHeight="1"/>
    <row r="59" spans="2:9" ht="15.6" customHeight="1"/>
    <row r="60" spans="2:9" ht="21" customHeight="1"/>
    <row r="61" spans="2:9" ht="4.5" customHeight="1"/>
    <row r="62" spans="2:9" ht="15.75" customHeight="1">
      <c r="B62" s="113"/>
      <c r="C62" s="113"/>
      <c r="D62" s="113"/>
      <c r="E62" s="113"/>
      <c r="F62" s="113"/>
      <c r="G62" s="113"/>
      <c r="H62" s="113"/>
      <c r="I62" s="113"/>
    </row>
    <row r="63" spans="2:9" ht="15.6" customHeight="1">
      <c r="B63" s="123"/>
      <c r="C63" s="123"/>
      <c r="D63" s="123"/>
      <c r="E63" s="123"/>
      <c r="F63" s="123"/>
      <c r="G63" s="123"/>
      <c r="H63" s="123"/>
      <c r="I63" s="123"/>
    </row>
    <row r="64" spans="2:9" ht="15.6" customHeight="1"/>
    <row r="65" spans="2:14" ht="15.6" customHeight="1"/>
    <row r="66" spans="2:14" ht="15.6" customHeight="1"/>
    <row r="67" spans="2:14" ht="15.6" customHeight="1"/>
    <row r="68" spans="2:14" s="123" customFormat="1" ht="12.9" customHeight="1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</row>
    <row r="69" spans="2:14" ht="18" customHeight="1">
      <c r="J69" s="123"/>
      <c r="K69" s="123"/>
      <c r="L69" s="123"/>
      <c r="M69" s="123"/>
      <c r="N69" s="123"/>
    </row>
    <row r="70" spans="2:14" ht="27" customHeight="1"/>
    <row r="81" s="107" customFormat="1" ht="18" customHeight="1"/>
    <row r="82" s="107" customFormat="1" ht="18" customHeight="1"/>
    <row r="83" s="107" customFormat="1" ht="18" customHeight="1"/>
    <row r="84" s="107" customFormat="1" ht="18" customHeight="1"/>
    <row r="85" s="107" customFormat="1" ht="18" customHeight="1"/>
    <row r="86" s="107" customFormat="1" ht="18" customHeight="1"/>
    <row r="87" s="107" customFormat="1" ht="18" customHeight="1"/>
    <row r="88" s="107" customFormat="1" ht="18" customHeight="1"/>
    <row r="89" s="107" customFormat="1" ht="18" customHeight="1"/>
    <row r="90" s="107" customFormat="1" ht="18" customHeight="1"/>
    <row r="91" s="107" customFormat="1" ht="18" customHeight="1"/>
    <row r="92" s="107" customFormat="1" ht="18" customHeight="1"/>
    <row r="93" s="107" customFormat="1" ht="18" customHeight="1"/>
    <row r="94" s="107" customFormat="1" ht="18" customHeight="1"/>
    <row r="95" s="107" customFormat="1" ht="18" customHeight="1"/>
    <row r="96" s="107" customFormat="1" ht="18" customHeight="1"/>
    <row r="102" spans="2:14" s="113" customFormat="1" ht="18" customHeight="1"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</row>
    <row r="103" spans="2:14" s="123" customFormat="1" ht="12.9" customHeight="1">
      <c r="B103" s="107"/>
      <c r="C103" s="107"/>
      <c r="D103" s="107"/>
      <c r="E103" s="107"/>
      <c r="F103" s="107"/>
      <c r="G103" s="107"/>
      <c r="H103" s="107"/>
      <c r="I103" s="107"/>
      <c r="J103" s="113"/>
      <c r="K103" s="113"/>
      <c r="L103" s="113"/>
      <c r="M103" s="113"/>
      <c r="N103" s="113"/>
    </row>
    <row r="104" spans="2:14" ht="18" customHeight="1">
      <c r="J104" s="123"/>
      <c r="K104" s="123"/>
      <c r="L104" s="123"/>
      <c r="M104" s="123"/>
      <c r="N104" s="123"/>
    </row>
    <row r="105" spans="2:14" ht="27" customHeight="1"/>
    <row r="116" spans="2:9" ht="18" customHeight="1">
      <c r="B116" s="113"/>
      <c r="C116" s="113"/>
      <c r="D116" s="113"/>
      <c r="E116" s="113"/>
      <c r="F116" s="113"/>
      <c r="G116" s="113"/>
      <c r="H116" s="113"/>
      <c r="I116" s="113"/>
    </row>
    <row r="117" spans="2:9" ht="18" customHeight="1">
      <c r="B117" s="123"/>
      <c r="C117" s="123"/>
      <c r="D117" s="123"/>
      <c r="E117" s="123"/>
      <c r="F117" s="123"/>
      <c r="G117" s="123"/>
      <c r="H117" s="123"/>
      <c r="I117" s="123"/>
    </row>
    <row r="144" spans="2:14" s="113" customFormat="1" ht="18" customHeight="1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</row>
    <row r="145" spans="2:14" s="123" customFormat="1" ht="12.9" customHeight="1">
      <c r="B145" s="107"/>
      <c r="C145" s="107"/>
      <c r="D145" s="107"/>
      <c r="E145" s="107"/>
      <c r="F145" s="107"/>
      <c r="G145" s="107"/>
      <c r="H145" s="107"/>
      <c r="I145" s="107"/>
      <c r="J145" s="113"/>
      <c r="K145" s="113"/>
      <c r="L145" s="113"/>
      <c r="M145" s="113"/>
      <c r="N145" s="113"/>
    </row>
    <row r="146" spans="2:14" ht="18" customHeight="1">
      <c r="J146" s="123"/>
      <c r="K146" s="123"/>
      <c r="L146" s="123"/>
      <c r="M146" s="123"/>
      <c r="N146" s="123"/>
    </row>
    <row r="147" spans="2:14" ht="27" customHeight="1"/>
    <row r="148" spans="2:14" ht="14.4" customHeight="1"/>
    <row r="149" spans="2:14" ht="14.4" customHeight="1"/>
    <row r="150" spans="2:14" ht="14.4" customHeight="1"/>
    <row r="151" spans="2:14" ht="14.4" customHeight="1"/>
    <row r="152" spans="2:14" ht="14.4" customHeight="1"/>
    <row r="153" spans="2:14" ht="14.4" customHeight="1"/>
    <row r="154" spans="2:14" ht="14.4" customHeight="1"/>
    <row r="155" spans="2:14" ht="14.4" customHeight="1"/>
    <row r="156" spans="2:14" ht="14.4" customHeight="1"/>
    <row r="157" spans="2:14" ht="14.4" customHeight="1"/>
    <row r="158" spans="2:14" ht="14.4" customHeight="1"/>
    <row r="159" spans="2:14" ht="14.4" customHeight="1"/>
    <row r="160" spans="2:14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 s="124"/>
      <c r="C176" s="124"/>
      <c r="D176" s="124"/>
      <c r="E176" s="124"/>
      <c r="F176" s="124"/>
      <c r="G176" s="124"/>
      <c r="H176" s="124"/>
      <c r="I176" s="124"/>
    </row>
    <row r="177" spans="2:9" ht="14.4" customHeight="1"/>
    <row r="178" spans="2:9" ht="14.4" customHeight="1">
      <c r="B178" s="125"/>
      <c r="C178" s="125"/>
      <c r="D178" s="125"/>
      <c r="E178" s="125"/>
      <c r="F178" s="125"/>
      <c r="G178" s="125"/>
      <c r="H178" s="125"/>
      <c r="I178" s="125"/>
    </row>
    <row r="179" spans="2:9" ht="14.4" customHeight="1">
      <c r="B179" s="125"/>
      <c r="C179" s="125"/>
      <c r="D179" s="125"/>
      <c r="E179" s="125"/>
      <c r="F179" s="125"/>
      <c r="G179" s="125"/>
      <c r="H179" s="125"/>
      <c r="I179" s="125"/>
    </row>
    <row r="180" spans="2:9" ht="14.4" customHeight="1">
      <c r="B180" s="125"/>
      <c r="C180" s="125"/>
      <c r="D180" s="125"/>
      <c r="E180" s="125"/>
      <c r="F180" s="125"/>
      <c r="G180" s="125"/>
      <c r="H180" s="125"/>
      <c r="I180" s="125"/>
    </row>
    <row r="181" spans="2:9" ht="14.4" customHeight="1">
      <c r="B181" s="125"/>
      <c r="C181" s="125"/>
      <c r="D181" s="125"/>
      <c r="E181" s="125"/>
      <c r="F181" s="125"/>
      <c r="G181" s="125"/>
      <c r="H181" s="125"/>
      <c r="I181" s="125"/>
    </row>
    <row r="182" spans="2:9" ht="14.4" customHeight="1">
      <c r="B182" s="125"/>
      <c r="C182" s="125"/>
      <c r="D182" s="125"/>
      <c r="E182" s="125"/>
      <c r="F182" s="125"/>
      <c r="G182" s="125"/>
      <c r="H182" s="125"/>
      <c r="I182" s="125"/>
    </row>
    <row r="183" spans="2:9" ht="14.4" customHeight="1">
      <c r="B183" s="125"/>
      <c r="C183" s="125"/>
      <c r="D183" s="125"/>
      <c r="E183" s="125"/>
      <c r="F183" s="125"/>
      <c r="G183" s="125"/>
      <c r="H183" s="125"/>
      <c r="I183" s="125"/>
    </row>
    <row r="184" spans="2:9" ht="14.4" customHeight="1">
      <c r="B184" s="125"/>
      <c r="C184" s="125"/>
      <c r="D184" s="125"/>
      <c r="E184" s="125"/>
      <c r="F184" s="125"/>
      <c r="G184" s="125"/>
      <c r="H184" s="125"/>
      <c r="I184" s="125"/>
    </row>
    <row r="185" spans="2:9" ht="14.4" customHeight="1">
      <c r="B185" s="125"/>
      <c r="C185" s="125"/>
      <c r="D185" s="125"/>
      <c r="E185" s="125"/>
      <c r="F185" s="125"/>
      <c r="G185" s="125"/>
      <c r="H185" s="125"/>
      <c r="I185" s="125"/>
    </row>
    <row r="186" spans="2:9" ht="14.4" customHeight="1">
      <c r="B186" s="125"/>
      <c r="C186" s="125"/>
      <c r="D186" s="125"/>
      <c r="E186" s="125"/>
      <c r="F186" s="125"/>
      <c r="G186" s="125"/>
      <c r="H186" s="125"/>
      <c r="I186" s="125"/>
    </row>
    <row r="187" spans="2:9" ht="14.4" customHeight="1">
      <c r="B187" s="125"/>
      <c r="C187" s="125"/>
      <c r="D187" s="125"/>
      <c r="E187" s="125"/>
      <c r="F187" s="125"/>
      <c r="G187" s="125"/>
      <c r="H187" s="125"/>
      <c r="I187" s="125"/>
    </row>
    <row r="188" spans="2:9" ht="14.4" customHeight="1">
      <c r="B188" s="113"/>
      <c r="C188" s="113"/>
      <c r="D188" s="113"/>
      <c r="E188" s="113"/>
      <c r="F188" s="113"/>
      <c r="G188" s="113"/>
      <c r="H188" s="113"/>
      <c r="I188" s="113"/>
    </row>
    <row r="189" spans="2:9" ht="14.4" customHeight="1"/>
    <row r="190" spans="2:9" ht="14.4" customHeight="1"/>
    <row r="191" spans="2:9" ht="14.4" customHeight="1"/>
    <row r="192" spans="2:9" ht="14.4" customHeight="1"/>
    <row r="193" spans="2:14" ht="14.4" customHeight="1"/>
    <row r="194" spans="2:14" ht="14.4" customHeight="1"/>
    <row r="195" spans="2:14" ht="14.4" customHeight="1"/>
    <row r="196" spans="2:14" ht="14.4" customHeight="1"/>
    <row r="197" spans="2:14" ht="14.4" customHeight="1"/>
    <row r="198" spans="2:14" s="113" customFormat="1" ht="14.4" customHeight="1"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</row>
    <row r="199" spans="2:14" s="123" customFormat="1" ht="12.9" customHeight="1">
      <c r="B199" s="107"/>
      <c r="C199" s="107"/>
      <c r="D199" s="107"/>
      <c r="E199" s="107"/>
      <c r="F199" s="107"/>
      <c r="G199" s="107"/>
      <c r="H199" s="107"/>
      <c r="I199" s="107"/>
      <c r="J199" s="113"/>
      <c r="K199" s="113"/>
      <c r="L199" s="113"/>
      <c r="M199" s="113"/>
      <c r="N199" s="113"/>
    </row>
    <row r="200" spans="2:14" ht="18" customHeight="1">
      <c r="J200" s="123"/>
      <c r="K200" s="123"/>
      <c r="L200" s="123"/>
      <c r="M200" s="123"/>
      <c r="N200" s="123"/>
    </row>
    <row r="201" spans="2:14" ht="27" customHeight="1"/>
    <row r="202" spans="2:14" ht="13.5" customHeight="1"/>
    <row r="203" spans="2:14" ht="13.5" customHeight="1"/>
    <row r="204" spans="2:14" ht="13.5" customHeight="1"/>
    <row r="205" spans="2:14" ht="13.5" customHeight="1"/>
    <row r="206" spans="2:14" ht="13.5" customHeight="1"/>
    <row r="207" spans="2:14" ht="13.5" customHeight="1"/>
    <row r="208" spans="2:14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spans="1:14" ht="13.5" customHeight="1"/>
    <row r="258" spans="1:14" s="124" customFormat="1" ht="13.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</row>
    <row r="259" spans="1:14" ht="15" customHeight="1">
      <c r="J259" s="124"/>
      <c r="K259" s="124"/>
      <c r="L259" s="124"/>
      <c r="M259" s="124"/>
      <c r="N259" s="124"/>
    </row>
    <row r="260" spans="1:14" s="113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</row>
    <row r="261" spans="1:14" s="113" customFormat="1" ht="18" customHeight="1">
      <c r="A261" s="107"/>
      <c r="B261" s="107"/>
      <c r="C261" s="107"/>
      <c r="D261" s="107"/>
      <c r="E261" s="107"/>
      <c r="F261" s="107"/>
      <c r="G261" s="107"/>
      <c r="H261" s="107"/>
      <c r="I261" s="107"/>
    </row>
    <row r="262" spans="1:14" s="113" customFormat="1" ht="18" customHeight="1">
      <c r="A262" s="107"/>
      <c r="B262" s="107"/>
      <c r="C262" s="107"/>
      <c r="D262" s="107"/>
      <c r="E262" s="107"/>
      <c r="F262" s="107"/>
      <c r="G262" s="107"/>
      <c r="H262" s="107"/>
      <c r="I262" s="107"/>
    </row>
    <row r="263" spans="1:14" s="113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</row>
    <row r="264" spans="1:14" s="113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</row>
    <row r="265" spans="1:14" s="113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</row>
    <row r="266" spans="1:14" ht="18" customHeight="1">
      <c r="J266" s="113"/>
      <c r="K266" s="113"/>
      <c r="L266" s="113"/>
      <c r="M266" s="113"/>
      <c r="N266" s="113"/>
    </row>
    <row r="268" spans="1:14" s="113" customFormat="1" ht="18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</row>
    <row r="269" spans="1:14" s="113" customFormat="1" ht="18" customHeight="1">
      <c r="A269" s="107"/>
      <c r="B269" s="107"/>
      <c r="C269" s="107"/>
      <c r="D269" s="107"/>
      <c r="E269" s="107"/>
      <c r="F269" s="107"/>
      <c r="G269" s="107"/>
      <c r="H269" s="107"/>
      <c r="I269" s="107"/>
    </row>
    <row r="270" spans="1:14" s="113" customFormat="1" ht="18" customHeight="1">
      <c r="A270" s="107"/>
      <c r="B270" s="107"/>
      <c r="C270" s="107"/>
      <c r="D270" s="107"/>
      <c r="E270" s="107"/>
      <c r="F270" s="107"/>
      <c r="G270" s="107"/>
      <c r="H270" s="107"/>
      <c r="I270" s="107"/>
    </row>
    <row r="271" spans="1:14" ht="18" customHeight="1">
      <c r="J271" s="113"/>
      <c r="K271" s="113"/>
      <c r="L271" s="113"/>
      <c r="M271" s="113"/>
      <c r="N271" s="113"/>
    </row>
    <row r="272" spans="1:14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</sheetData>
  <mergeCells count="25">
    <mergeCell ref="J27:K27"/>
    <mergeCell ref="J21:K21"/>
    <mergeCell ref="J22:K22"/>
    <mergeCell ref="J23:K23"/>
    <mergeCell ref="J24:K24"/>
    <mergeCell ref="J25:K25"/>
    <mergeCell ref="J26:K26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B2:N2"/>
    <mergeCell ref="B3:N3"/>
    <mergeCell ref="B4:N4"/>
    <mergeCell ref="B5:N5"/>
    <mergeCell ref="B7:I8"/>
    <mergeCell ref="J7:K8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95" orientation="portrait" cellComments="asDisplayed" r:id="rId1"/>
  <headerFooter alignWithMargins="0"/>
  <rowBreaks count="2" manualBreakCount="2">
    <brk id="143" max="16383" man="1"/>
    <brk id="1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18</vt:i4>
      </vt:variant>
    </vt:vector>
  </HeadingPairs>
  <TitlesOfParts>
    <vt:vector size="39" baseType="lpstr">
      <vt:lpstr>設定</vt:lpstr>
      <vt:lpstr>貸借対照表(BS)円単位</vt:lpstr>
      <vt:lpstr>行政コスト計算書(PL)円単位</vt:lpstr>
      <vt:lpstr>純資産変動計算書(NW)円単位</vt:lpstr>
      <vt:lpstr>行政コスト計算書及び純資産変動計算書(PL＆NW)円単位</vt:lpstr>
      <vt:lpstr>資金収支計算書(CF)円単位</vt:lpstr>
      <vt:lpstr>貸借対照表(BS)</vt:lpstr>
      <vt:lpstr>行政コスト計算書(PL)</vt:lpstr>
      <vt:lpstr>純資産変動計算書(NW)</vt:lpstr>
      <vt:lpstr>行政コスト計算書及び純資産変動計算書(PL＆NW)</vt:lpstr>
      <vt:lpstr>資金収支計算書(CF)</vt:lpstr>
      <vt:lpstr>貸借対照表(住民一人あたり)</vt:lpstr>
      <vt:lpstr>行政コスト計算書(住民一人あたり)</vt:lpstr>
      <vt:lpstr>純資産変動計算書(住民一人あたり)</vt:lpstr>
      <vt:lpstr>行政コスト計算書及び純資産変動計算書(住民一人あたり)</vt:lpstr>
      <vt:lpstr>資金収支計算書(住民一人あたり)</vt:lpstr>
      <vt:lpstr>貸借対照表(一世帯あたり)</vt:lpstr>
      <vt:lpstr>行政コスト計算書(一世帯あたり)</vt:lpstr>
      <vt:lpstr>純資産変動計算書(一世帯あたり) </vt:lpstr>
      <vt:lpstr>行政コスト計算書及び純資産変動計算書(一世帯あたり)</vt:lpstr>
      <vt:lpstr>資金収支計算書(一世帯あたり)</vt:lpstr>
      <vt:lpstr>'行政コスト計算書(PL)'!Print_Area</vt:lpstr>
      <vt:lpstr>'行政コスト計算書(PL)円単位'!Print_Area</vt:lpstr>
      <vt:lpstr>'行政コスト計算書(一世帯あたり)'!Print_Area</vt:lpstr>
      <vt:lpstr>'行政コスト計算書(住民一人あたり)'!Print_Area</vt:lpstr>
      <vt:lpstr>'行政コスト計算書及び純資産変動計算書(PL＆NW)'!Print_Area</vt:lpstr>
      <vt:lpstr>'行政コスト計算書及び純資産変動計算書(PL＆NW)円単位'!Print_Area</vt:lpstr>
      <vt:lpstr>'行政コスト計算書及び純資産変動計算書(一世帯あたり)'!Print_Area</vt:lpstr>
      <vt:lpstr>'行政コスト計算書及び純資産変動計算書(住民一人あたり)'!Print_Area</vt:lpstr>
      <vt:lpstr>'資金収支計算書(CF)'!Print_Area</vt:lpstr>
      <vt:lpstr>'資金収支計算書(CF)円単位'!Print_Area</vt:lpstr>
      <vt:lpstr>'資金収支計算書(一世帯あたり)'!Print_Area</vt:lpstr>
      <vt:lpstr>'資金収支計算書(住民一人あたり)'!Print_Area</vt:lpstr>
      <vt:lpstr>'純資産変動計算書(一世帯あたり) '!Print_Area</vt:lpstr>
      <vt:lpstr>'純資産変動計算書(住民一人あたり)'!Print_Area</vt:lpstr>
      <vt:lpstr>'貸借対照表(BS)'!Print_Area</vt:lpstr>
      <vt:lpstr>'貸借対照表(BS)円単位'!Print_Area</vt:lpstr>
      <vt:lpstr>'貸借対照表(一世帯あたり)'!Print_Area</vt:lpstr>
      <vt:lpstr>'貸借対照表(住民一人あたり)'!Print_Area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33791眞野浩彰</dc:creator>
  <cp:lastModifiedBy>33791眞野浩彰</cp:lastModifiedBy>
  <cp:lastPrinted>2019-02-08T10:55:31Z</cp:lastPrinted>
  <dcterms:created xsi:type="dcterms:W3CDTF">2016-06-23T15:37:37Z</dcterms:created>
  <dcterms:modified xsi:type="dcterms:W3CDTF">2025-03-24T08:10:21Z</dcterms:modified>
</cp:coreProperties>
</file>