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3791\Desktop\"/>
    </mc:Choice>
  </mc:AlternateContent>
  <xr:revisionPtr revIDLastSave="0" documentId="13_ncr:1_{097006CC-BFE1-4DA9-B40A-DDBE7492CDED}" xr6:coauthVersionLast="47" xr6:coauthVersionMax="47" xr10:uidLastSave="{00000000-0000-0000-0000-000000000000}"/>
  <bookViews>
    <workbookView xWindow="-108" yWindow="-108" windowWidth="23256" windowHeight="12576" tabRatio="940" firstSheet="6" activeTab="10" xr2:uid="{00000000-000D-0000-FFFF-FFFF00000000}"/>
  </bookViews>
  <sheets>
    <sheet name="設定" sheetId="6" r:id="rId1"/>
    <sheet name="貸借対照表(BS)円単位" sheetId="1" r:id="rId2"/>
    <sheet name="行政コスト計算書(PL)円単位" sheetId="4" r:id="rId3"/>
    <sheet name="純資産変動計算書(NW)円単位" sheetId="5" r:id="rId4"/>
    <sheet name="行政コスト計算書及び純資産変動計算書(PL＆NW)円単位" sheetId="2" r:id="rId5"/>
    <sheet name="資金収支計算書(CF)円単位" sheetId="3" r:id="rId6"/>
    <sheet name="貸借対照表(BS)" sheetId="7" r:id="rId7"/>
    <sheet name="行政コスト計算書(PL)" sheetId="8" r:id="rId8"/>
    <sheet name="純資産変動計算書(NW)" sheetId="9" r:id="rId9"/>
    <sheet name="行政コスト計算書及び純資産変動計算書(PL＆NW)" sheetId="10" r:id="rId10"/>
    <sheet name="資金収支計算書(CF)" sheetId="11" r:id="rId11"/>
    <sheet name="貸借対照表(住民一人あたり)" sheetId="12" r:id="rId12"/>
    <sheet name="行政コスト計算書(住民一人あたり)" sheetId="13" r:id="rId13"/>
    <sheet name="純資産変動計算書(住民一人あたり)" sheetId="14" r:id="rId14"/>
    <sheet name="行政コスト計算書及び純資産変動計算書(住民一人あたり)" sheetId="15" r:id="rId15"/>
    <sheet name="資金収支計算書(住民一人あたり)" sheetId="16" r:id="rId16"/>
    <sheet name="貸借対照表(一世帯あたり)" sheetId="17" r:id="rId17"/>
    <sheet name="行政コスト計算書(一世帯あたり)" sheetId="18" r:id="rId18"/>
    <sheet name="純資産変動計算書(一世帯あたり) " sheetId="19" r:id="rId19"/>
    <sheet name="行政コスト計算書及び純資産変動計算書(一世帯あたり)" sheetId="20" r:id="rId20"/>
    <sheet name="資金収支計算書(一世帯あたり)" sheetId="21" r:id="rId21"/>
  </sheets>
  <definedNames>
    <definedName name="_xlnm._FilterDatabase" localSheetId="7" hidden="1">'行政コスト計算書(PL)'!#REF!</definedName>
    <definedName name="_xlnm._FilterDatabase" localSheetId="2" hidden="1">'行政コスト計算書(PL)円単位'!#REF!</definedName>
    <definedName name="_xlnm._FilterDatabase" localSheetId="17" hidden="1">'行政コスト計算書(一世帯あたり)'!#REF!</definedName>
    <definedName name="_xlnm._FilterDatabase" localSheetId="12" hidden="1">'行政コスト計算書(住民一人あたり)'!#REF!</definedName>
    <definedName name="_xlnm._FilterDatabase" localSheetId="8" hidden="1">'純資産変動計算書(NW)'!#REF!</definedName>
    <definedName name="_xlnm._FilterDatabase" localSheetId="3" hidden="1">'純資産変動計算書(NW)円単位'!#REF!</definedName>
    <definedName name="_xlnm._FilterDatabase" localSheetId="18" hidden="1">'純資産変動計算書(一世帯あたり) '!#REF!</definedName>
    <definedName name="_xlnm._FilterDatabase" localSheetId="13" hidden="1">'純資産変動計算書(住民一人あたり)'!#REF!</definedName>
    <definedName name="_xlnm.Print_Area" localSheetId="7">'行政コスト計算書(PL)'!$A$2:$M$42</definedName>
    <definedName name="_xlnm.Print_Area" localSheetId="2">'行政コスト計算書(PL)円単位'!$A$2:$M$42</definedName>
    <definedName name="_xlnm.Print_Area" localSheetId="17">'行政コスト計算書(一世帯あたり)'!$A$2:$N$42</definedName>
    <definedName name="_xlnm.Print_Area" localSheetId="12">'行政コスト計算書(住民一人あたり)'!$A$2:$N$42</definedName>
    <definedName name="_xlnm.Print_Area" localSheetId="9">'行政コスト計算書及び純資産変動計算書(PL＆NW)'!$A$2:$T$57</definedName>
    <definedName name="_xlnm.Print_Area" localSheetId="4">'行政コスト計算書及び純資産変動計算書(PL＆NW)円単位'!$A$2:$T$57</definedName>
    <definedName name="_xlnm.Print_Area" localSheetId="19">'行政コスト計算書及び純資産変動計算書(一世帯あたり)'!$A$2:$U$57</definedName>
    <definedName name="_xlnm.Print_Area" localSheetId="14">'行政コスト計算書及び純資産変動計算書(住民一人あたり)'!$A$2:$U$57</definedName>
    <definedName name="_xlnm.Print_Area" localSheetId="10">'資金収支計算書(CF)'!$A$2:$L$60</definedName>
    <definedName name="_xlnm.Print_Area" localSheetId="5">'資金収支計算書(CF)円単位'!$A$2:$L$60</definedName>
    <definedName name="_xlnm.Print_Area" localSheetId="20">'資金収支計算書(一世帯あたり)'!$A$2:$M$60</definedName>
    <definedName name="_xlnm.Print_Area" localSheetId="15">'資金収支計算書(住民一人あたり)'!$A$2:$M$60</definedName>
    <definedName name="_xlnm.Print_Area" localSheetId="8">'純資産変動計算書(NW)'!$A$2:$M$24</definedName>
    <definedName name="_xlnm.Print_Area" localSheetId="3">'純資産変動計算書(NW)円単位'!$A$2:$M$24</definedName>
    <definedName name="_xlnm.Print_Area" localSheetId="18">'純資産変動計算書(一世帯あたり) '!$A$2:$N$24</definedName>
    <definedName name="_xlnm.Print_Area" localSheetId="13">'純資産変動計算書(住民一人あたり)'!$A$2:$N$24</definedName>
    <definedName name="_xlnm.Print_Area" localSheetId="6">'貸借対照表(BS)'!$B$1:$AA$63</definedName>
    <definedName name="_xlnm.Print_Area" localSheetId="1">'貸借対照表(BS)円単位'!$B$1:$AA$64</definedName>
    <definedName name="_xlnm.Print_Area" localSheetId="16">'貸借対照表(一世帯あたり)'!$B$1:$AB$64</definedName>
    <definedName name="_xlnm.Print_Area" localSheetId="11">'貸借対照表(住民一人あたり)'!$B$1:$AB$64</definedName>
    <definedName name="一枚まるごと" localSheetId="7">#REF!</definedName>
    <definedName name="一枚まるごと" localSheetId="9">#REF!</definedName>
    <definedName name="一枚まるごと" localSheetId="10">#REF!</definedName>
    <definedName name="一枚まるごと" localSheetId="8">#REF!</definedName>
    <definedName name="一枚まるごと" localSheetId="6">#REF!</definedName>
    <definedName name="一枚まるご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7" l="1"/>
  <c r="N63" i="12"/>
  <c r="N62" i="7"/>
  <c r="L58" i="21" l="1"/>
  <c r="L57" i="21"/>
  <c r="L54" i="21"/>
  <c r="L51" i="21"/>
  <c r="L50" i="21"/>
  <c r="L48" i="21"/>
  <c r="L47" i="21"/>
  <c r="L43" i="21"/>
  <c r="L42" i="21"/>
  <c r="L41" i="21"/>
  <c r="L40" i="21"/>
  <c r="L39" i="21"/>
  <c r="L37" i="21"/>
  <c r="L36" i="21"/>
  <c r="L35" i="21"/>
  <c r="L34" i="21"/>
  <c r="L33" i="21"/>
  <c r="L29" i="21"/>
  <c r="L28" i="21"/>
  <c r="L27" i="21"/>
  <c r="L25" i="21"/>
  <c r="L24" i="21"/>
  <c r="L23" i="21"/>
  <c r="L22" i="21"/>
  <c r="L20" i="21"/>
  <c r="L19" i="21"/>
  <c r="L18" i="21"/>
  <c r="L17" i="21"/>
  <c r="L15" i="21"/>
  <c r="L14" i="21"/>
  <c r="L13" i="21"/>
  <c r="L12" i="21"/>
  <c r="T56" i="20"/>
  <c r="R56" i="20"/>
  <c r="T54" i="20"/>
  <c r="R54" i="20"/>
  <c r="R53" i="20"/>
  <c r="R52" i="20"/>
  <c r="R51" i="20"/>
  <c r="R50" i="20"/>
  <c r="R49" i="20"/>
  <c r="R48" i="20"/>
  <c r="T45" i="20"/>
  <c r="T44" i="20"/>
  <c r="O41" i="20"/>
  <c r="O40" i="20"/>
  <c r="O38" i="20"/>
  <c r="O37" i="20"/>
  <c r="O36" i="20"/>
  <c r="O35" i="20"/>
  <c r="O34" i="20"/>
  <c r="O31" i="20"/>
  <c r="O30" i="20"/>
  <c r="O28" i="20"/>
  <c r="O27" i="20"/>
  <c r="O26" i="20"/>
  <c r="O25" i="20"/>
  <c r="O23" i="20"/>
  <c r="O22" i="20"/>
  <c r="O21" i="20"/>
  <c r="O19" i="20"/>
  <c r="O18" i="20"/>
  <c r="O17" i="20"/>
  <c r="O16" i="20"/>
  <c r="O14" i="20"/>
  <c r="O13" i="20"/>
  <c r="O12" i="20"/>
  <c r="O11" i="20"/>
  <c r="M22" i="19"/>
  <c r="L22" i="19"/>
  <c r="L21" i="19"/>
  <c r="L20" i="19"/>
  <c r="L19" i="19"/>
  <c r="L18" i="19"/>
  <c r="L17" i="19"/>
  <c r="L16" i="19"/>
  <c r="M13" i="19"/>
  <c r="M12" i="19"/>
  <c r="M9" i="19"/>
  <c r="L9" i="19"/>
  <c r="L41" i="18"/>
  <c r="L40" i="18"/>
  <c r="L38" i="18"/>
  <c r="L37" i="18"/>
  <c r="L36" i="18"/>
  <c r="L35" i="18"/>
  <c r="L34" i="18"/>
  <c r="L31" i="18"/>
  <c r="L30" i="18"/>
  <c r="L28" i="18"/>
  <c r="L27" i="18"/>
  <c r="L26" i="18"/>
  <c r="L25" i="18"/>
  <c r="L23" i="18"/>
  <c r="L22" i="18"/>
  <c r="L21" i="18"/>
  <c r="L19" i="18"/>
  <c r="L18" i="18"/>
  <c r="L17" i="18"/>
  <c r="L16" i="18"/>
  <c r="L14" i="18"/>
  <c r="L13" i="18"/>
  <c r="L12" i="18"/>
  <c r="L11" i="18"/>
  <c r="N62" i="17"/>
  <c r="N61" i="17"/>
  <c r="N60" i="17"/>
  <c r="N59" i="17"/>
  <c r="N58" i="17"/>
  <c r="N56" i="17"/>
  <c r="N55" i="17"/>
  <c r="N52" i="17"/>
  <c r="N51" i="17"/>
  <c r="N50" i="17"/>
  <c r="N49" i="17"/>
  <c r="N47" i="17"/>
  <c r="N46" i="17"/>
  <c r="N45" i="17"/>
  <c r="N44" i="17"/>
  <c r="N43" i="17"/>
  <c r="N42" i="17"/>
  <c r="N39" i="17"/>
  <c r="N38" i="17"/>
  <c r="N36" i="17"/>
  <c r="N35" i="17"/>
  <c r="N34" i="17"/>
  <c r="N33" i="17"/>
  <c r="N32" i="17"/>
  <c r="N31" i="17"/>
  <c r="N30" i="17"/>
  <c r="N29" i="17"/>
  <c r="N28" i="17"/>
  <c r="N27" i="17"/>
  <c r="N25" i="17"/>
  <c r="N24" i="17"/>
  <c r="N23" i="17"/>
  <c r="AA22" i="17"/>
  <c r="N22" i="17"/>
  <c r="AA21" i="17"/>
  <c r="N21" i="17"/>
  <c r="AA20" i="17"/>
  <c r="N20" i="17"/>
  <c r="AA19" i="17"/>
  <c r="N19" i="17"/>
  <c r="AA18" i="17"/>
  <c r="N18" i="17"/>
  <c r="AA17" i="17"/>
  <c r="N17" i="17"/>
  <c r="AA16" i="17"/>
  <c r="N16" i="17"/>
  <c r="AA15" i="17"/>
  <c r="N15" i="17"/>
  <c r="N14" i="17"/>
  <c r="AA13" i="17"/>
  <c r="N13" i="17"/>
  <c r="AA12" i="17"/>
  <c r="N12" i="17"/>
  <c r="AA11" i="17"/>
  <c r="N11" i="17"/>
  <c r="AA10" i="17"/>
  <c r="AA9" i="17"/>
  <c r="L58" i="16"/>
  <c r="L57" i="16"/>
  <c r="L54" i="16"/>
  <c r="L51" i="16"/>
  <c r="L50" i="16"/>
  <c r="L48" i="16"/>
  <c r="L47" i="16"/>
  <c r="L43" i="16"/>
  <c r="L42" i="16"/>
  <c r="L41" i="16"/>
  <c r="L40" i="16"/>
  <c r="L39" i="16"/>
  <c r="L37" i="16"/>
  <c r="L36" i="16"/>
  <c r="L35" i="16"/>
  <c r="L34" i="16"/>
  <c r="L33" i="16"/>
  <c r="L29" i="16"/>
  <c r="L28" i="16"/>
  <c r="L27" i="16"/>
  <c r="L25" i="16"/>
  <c r="L24" i="16"/>
  <c r="L23" i="16"/>
  <c r="L22" i="16"/>
  <c r="L20" i="16"/>
  <c r="L19" i="16"/>
  <c r="L18" i="16"/>
  <c r="L17" i="16"/>
  <c r="L15" i="16"/>
  <c r="L14" i="16"/>
  <c r="L13" i="16"/>
  <c r="L12" i="16"/>
  <c r="T56" i="15"/>
  <c r="R56" i="15"/>
  <c r="T54" i="15"/>
  <c r="R54" i="15"/>
  <c r="R53" i="15"/>
  <c r="R52" i="15"/>
  <c r="R51" i="15"/>
  <c r="R50" i="15"/>
  <c r="R49" i="15"/>
  <c r="R48" i="15"/>
  <c r="T45" i="15"/>
  <c r="T44" i="15"/>
  <c r="O41" i="15"/>
  <c r="O40" i="15"/>
  <c r="O38" i="15"/>
  <c r="O37" i="15"/>
  <c r="O36" i="15"/>
  <c r="O35" i="15"/>
  <c r="O34" i="15"/>
  <c r="O31" i="15"/>
  <c r="O30" i="15"/>
  <c r="O28" i="15"/>
  <c r="O27" i="15"/>
  <c r="O26" i="15"/>
  <c r="O25" i="15"/>
  <c r="O23" i="15"/>
  <c r="O22" i="15"/>
  <c r="O21" i="15"/>
  <c r="O19" i="15"/>
  <c r="O18" i="15"/>
  <c r="O17" i="15"/>
  <c r="O16" i="15"/>
  <c r="O14" i="15"/>
  <c r="O13" i="15"/>
  <c r="O12" i="15"/>
  <c r="O11" i="15"/>
  <c r="M22" i="14"/>
  <c r="L22" i="14"/>
  <c r="L21" i="14"/>
  <c r="L20" i="14"/>
  <c r="L19" i="14"/>
  <c r="L18" i="14"/>
  <c r="L17" i="14"/>
  <c r="L16" i="14"/>
  <c r="M13" i="14"/>
  <c r="M12" i="14"/>
  <c r="M9" i="14"/>
  <c r="L9" i="14"/>
  <c r="L41" i="13"/>
  <c r="L40" i="13"/>
  <c r="L38" i="13"/>
  <c r="L37" i="13"/>
  <c r="L36" i="13"/>
  <c r="L35" i="13"/>
  <c r="L34" i="13"/>
  <c r="L31" i="13"/>
  <c r="L30" i="13"/>
  <c r="L28" i="13"/>
  <c r="L27" i="13"/>
  <c r="L26" i="13"/>
  <c r="L25" i="13"/>
  <c r="L23" i="13"/>
  <c r="L22" i="13"/>
  <c r="L21" i="13"/>
  <c r="L19" i="13"/>
  <c r="L18" i="13"/>
  <c r="L17" i="13"/>
  <c r="L16" i="13"/>
  <c r="L14" i="13"/>
  <c r="L13" i="13"/>
  <c r="L12" i="13"/>
  <c r="L11" i="13"/>
  <c r="N62" i="12"/>
  <c r="N61" i="12"/>
  <c r="N60" i="12"/>
  <c r="N59" i="12"/>
  <c r="N58" i="12"/>
  <c r="N56" i="12"/>
  <c r="N55" i="12"/>
  <c r="N52" i="12"/>
  <c r="N51" i="12"/>
  <c r="N50" i="12"/>
  <c r="N49" i="12"/>
  <c r="N47" i="12"/>
  <c r="N46" i="12"/>
  <c r="N45" i="12"/>
  <c r="N44" i="12"/>
  <c r="N43" i="12"/>
  <c r="N42" i="12"/>
  <c r="N39" i="12"/>
  <c r="N38" i="12"/>
  <c r="N36" i="12"/>
  <c r="N35" i="12"/>
  <c r="N34" i="12"/>
  <c r="N33" i="12"/>
  <c r="N32" i="12"/>
  <c r="N31" i="12"/>
  <c r="N30" i="12"/>
  <c r="N29" i="12"/>
  <c r="N28" i="12"/>
  <c r="N27" i="12"/>
  <c r="N25" i="12"/>
  <c r="N24" i="12"/>
  <c r="N23" i="12"/>
  <c r="AA22" i="12"/>
  <c r="N22" i="12"/>
  <c r="AA21" i="12"/>
  <c r="N21" i="12"/>
  <c r="AA20" i="12"/>
  <c r="N20" i="12"/>
  <c r="AA19" i="12"/>
  <c r="N19" i="12"/>
  <c r="AA18" i="12"/>
  <c r="N18" i="12"/>
  <c r="AA17" i="12"/>
  <c r="N17" i="12"/>
  <c r="AA16" i="12"/>
  <c r="N16" i="12"/>
  <c r="AA15" i="12"/>
  <c r="N15" i="12"/>
  <c r="N14" i="12"/>
  <c r="AA13" i="12"/>
  <c r="N13" i="12"/>
  <c r="AA12" i="12"/>
  <c r="N12" i="12"/>
  <c r="AA11" i="12"/>
  <c r="N11" i="12"/>
  <c r="AA10" i="12"/>
  <c r="AA9" i="12"/>
  <c r="B6" i="21" l="1"/>
  <c r="A6" i="20"/>
  <c r="B6" i="19"/>
  <c r="A6" i="18"/>
  <c r="B5" i="17"/>
  <c r="B6" i="16"/>
  <c r="A6" i="15"/>
  <c r="B6" i="14"/>
  <c r="A6" i="13"/>
  <c r="B5" i="12"/>
  <c r="B6" i="11"/>
  <c r="A6" i="10"/>
  <c r="B6" i="9"/>
  <c r="A6" i="8"/>
  <c r="B4" i="7"/>
  <c r="B6" i="3"/>
  <c r="A6" i="2"/>
  <c r="B6" i="5"/>
  <c r="A6" i="4"/>
  <c r="B5" i="21" l="1"/>
  <c r="B4" i="21"/>
  <c r="B5" i="16"/>
  <c r="B4" i="16"/>
  <c r="A5" i="20"/>
  <c r="A4" i="20"/>
  <c r="A5" i="15"/>
  <c r="A4" i="15"/>
  <c r="B5" i="19"/>
  <c r="B4" i="19"/>
  <c r="B5" i="14"/>
  <c r="B4" i="14"/>
  <c r="N5" i="17"/>
  <c r="A5" i="18"/>
  <c r="A4" i="18"/>
  <c r="A5" i="13"/>
  <c r="A4" i="13"/>
  <c r="N5" i="12"/>
  <c r="M29" i="16"/>
  <c r="O45" i="2" l="1"/>
  <c r="O44" i="2"/>
  <c r="O44" i="15" l="1"/>
  <c r="O44" i="20"/>
  <c r="O45" i="15"/>
  <c r="O45" i="20"/>
  <c r="J9" i="5"/>
  <c r="J9" i="14" l="1"/>
  <c r="J9" i="19"/>
  <c r="N4" i="7"/>
  <c r="A5" i="8"/>
  <c r="A4" i="8"/>
  <c r="B5" i="9"/>
  <c r="B4" i="9"/>
  <c r="A5" i="10"/>
  <c r="A4" i="10"/>
  <c r="B4" i="11"/>
  <c r="B5" i="11"/>
  <c r="L58" i="11" l="1"/>
  <c r="L57" i="11"/>
  <c r="L54" i="11"/>
  <c r="L47" i="11"/>
  <c r="L48" i="11"/>
  <c r="L50" i="11"/>
  <c r="L51" i="11"/>
  <c r="L33" i="11"/>
  <c r="L34" i="11"/>
  <c r="L35" i="11"/>
  <c r="L36" i="11"/>
  <c r="L37" i="11"/>
  <c r="L39" i="11"/>
  <c r="L40" i="11"/>
  <c r="L41" i="11"/>
  <c r="L42" i="11"/>
  <c r="L43" i="11"/>
  <c r="L12" i="11"/>
  <c r="L13" i="11"/>
  <c r="L14" i="11"/>
  <c r="L15" i="11"/>
  <c r="L17" i="11"/>
  <c r="L18" i="11"/>
  <c r="L19" i="11"/>
  <c r="L20" i="11"/>
  <c r="L22" i="11"/>
  <c r="L23" i="11"/>
  <c r="L24" i="11"/>
  <c r="L25" i="11"/>
  <c r="L27" i="11"/>
  <c r="L28" i="11"/>
  <c r="L29" i="11"/>
  <c r="S56" i="10"/>
  <c r="Q56" i="10"/>
  <c r="S54" i="10"/>
  <c r="Q54" i="10"/>
  <c r="Q53" i="10"/>
  <c r="Q52" i="10"/>
  <c r="Q51" i="10"/>
  <c r="Q50" i="10"/>
  <c r="Q49" i="10"/>
  <c r="Q48" i="10"/>
  <c r="S45" i="10"/>
  <c r="O45" i="10"/>
  <c r="O41" i="10"/>
  <c r="O40" i="10"/>
  <c r="O38" i="10"/>
  <c r="O37" i="10"/>
  <c r="O36" i="10"/>
  <c r="O35" i="10"/>
  <c r="O34" i="10"/>
  <c r="O31" i="10"/>
  <c r="O30" i="10"/>
  <c r="O28" i="10"/>
  <c r="O27" i="10"/>
  <c r="O26" i="10"/>
  <c r="O25" i="10"/>
  <c r="O23" i="10"/>
  <c r="O22" i="10"/>
  <c r="O21" i="10"/>
  <c r="O19" i="10"/>
  <c r="O18" i="10"/>
  <c r="O17" i="10"/>
  <c r="O16" i="10"/>
  <c r="O14" i="10"/>
  <c r="O13" i="10"/>
  <c r="O12" i="10"/>
  <c r="O11" i="10"/>
  <c r="M22" i="9"/>
  <c r="L22" i="9"/>
  <c r="L21" i="9"/>
  <c r="L20" i="9"/>
  <c r="L19" i="9"/>
  <c r="L18" i="9"/>
  <c r="L17" i="9"/>
  <c r="L16" i="9"/>
  <c r="M13" i="9"/>
  <c r="M12" i="9"/>
  <c r="M9" i="9"/>
  <c r="L9" i="9"/>
  <c r="J9" i="9"/>
  <c r="L41" i="8"/>
  <c r="L40" i="8"/>
  <c r="L38" i="8"/>
  <c r="L37" i="8"/>
  <c r="L36" i="8"/>
  <c r="L35" i="8"/>
  <c r="L34" i="8"/>
  <c r="L31" i="8"/>
  <c r="L30" i="8"/>
  <c r="L28" i="8"/>
  <c r="L27" i="8"/>
  <c r="L26" i="8"/>
  <c r="L25" i="8"/>
  <c r="L23" i="8"/>
  <c r="L22" i="8"/>
  <c r="L21" i="8"/>
  <c r="L19" i="8"/>
  <c r="L18" i="8"/>
  <c r="L17" i="8"/>
  <c r="L16" i="8"/>
  <c r="L14" i="8"/>
  <c r="L13" i="8"/>
  <c r="L12" i="8"/>
  <c r="L11" i="8"/>
  <c r="AA21" i="7"/>
  <c r="AA8" i="7"/>
  <c r="AA9" i="7"/>
  <c r="AA10" i="7"/>
  <c r="AA11" i="7"/>
  <c r="AA12" i="7"/>
  <c r="AA14" i="7"/>
  <c r="AA15" i="7"/>
  <c r="AA16" i="7"/>
  <c r="AA17" i="7"/>
  <c r="AA18" i="7"/>
  <c r="AA19" i="7"/>
  <c r="AA20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6" i="7"/>
  <c r="N27" i="7"/>
  <c r="N28" i="7"/>
  <c r="N29" i="7"/>
  <c r="N30" i="7"/>
  <c r="N31" i="7"/>
  <c r="N32" i="7"/>
  <c r="N33" i="7"/>
  <c r="N34" i="7"/>
  <c r="N35" i="7"/>
  <c r="N37" i="7"/>
  <c r="N38" i="7"/>
  <c r="N41" i="7"/>
  <c r="N42" i="7"/>
  <c r="N43" i="7"/>
  <c r="N44" i="7"/>
  <c r="N45" i="7"/>
  <c r="N46" i="7"/>
  <c r="N48" i="7"/>
  <c r="N49" i="7"/>
  <c r="N50" i="7"/>
  <c r="N51" i="7"/>
  <c r="N54" i="7"/>
  <c r="N55" i="7"/>
  <c r="N57" i="7"/>
  <c r="N58" i="7"/>
  <c r="N59" i="7"/>
  <c r="N60" i="7"/>
  <c r="N61" i="7"/>
  <c r="B3" i="6" l="1"/>
  <c r="M6" i="9" l="1"/>
  <c r="AA4" i="7"/>
  <c r="T6" i="10"/>
  <c r="L6" i="11"/>
  <c r="M6" i="8"/>
  <c r="M11" i="5"/>
  <c r="J13" i="5"/>
  <c r="J12" i="5"/>
  <c r="O56" i="2"/>
  <c r="M11" i="14" l="1"/>
  <c r="M11" i="19"/>
  <c r="M11" i="9"/>
  <c r="J12" i="14"/>
  <c r="J12" i="19"/>
  <c r="J12" i="9"/>
  <c r="J13" i="14"/>
  <c r="J13" i="19"/>
  <c r="J13" i="9"/>
  <c r="O56" i="15"/>
  <c r="O56" i="20"/>
  <c r="O56" i="10"/>
  <c r="J11" i="5"/>
  <c r="J11" i="19" l="1"/>
  <c r="N11" i="19" s="1"/>
  <c r="J11" i="14"/>
  <c r="N11" i="14" s="1"/>
  <c r="J11" i="9"/>
  <c r="J22" i="5"/>
  <c r="J21" i="5"/>
  <c r="J20" i="5"/>
  <c r="L39" i="4"/>
  <c r="L33" i="4"/>
  <c r="L29" i="4"/>
  <c r="L24" i="4"/>
  <c r="L20" i="4"/>
  <c r="L15" i="4"/>
  <c r="L10" i="4"/>
  <c r="L15" i="5"/>
  <c r="N13" i="14" l="1"/>
  <c r="M18" i="14"/>
  <c r="M18" i="19"/>
  <c r="M18" i="9"/>
  <c r="L10" i="18"/>
  <c r="L10" i="13"/>
  <c r="L10" i="8"/>
  <c r="J21" i="14"/>
  <c r="J21" i="19"/>
  <c r="J21" i="9"/>
  <c r="L29" i="18"/>
  <c r="L29" i="13"/>
  <c r="L29" i="8"/>
  <c r="J20" i="14"/>
  <c r="J20" i="19"/>
  <c r="J20" i="9"/>
  <c r="N12" i="14"/>
  <c r="L23" i="5"/>
  <c r="L15" i="19"/>
  <c r="L15" i="14"/>
  <c r="L15" i="9"/>
  <c r="J22" i="19"/>
  <c r="J22" i="14"/>
  <c r="J22" i="9"/>
  <c r="L39" i="13"/>
  <c r="L39" i="18"/>
  <c r="L39" i="8"/>
  <c r="M16" i="19"/>
  <c r="M16" i="14"/>
  <c r="M16" i="9"/>
  <c r="N12" i="19"/>
  <c r="M19" i="14"/>
  <c r="M19" i="19"/>
  <c r="M19" i="9"/>
  <c r="L15" i="13"/>
  <c r="L15" i="18"/>
  <c r="L15" i="8"/>
  <c r="L20" i="13"/>
  <c r="L20" i="18"/>
  <c r="L20" i="8"/>
  <c r="L24" i="18"/>
  <c r="L24" i="13"/>
  <c r="L24" i="8"/>
  <c r="L33" i="13"/>
  <c r="L33" i="18"/>
  <c r="L33" i="8"/>
  <c r="M17" i="14"/>
  <c r="M17" i="19"/>
  <c r="M17" i="9"/>
  <c r="N13" i="19"/>
  <c r="L9" i="4"/>
  <c r="M15" i="5"/>
  <c r="L59" i="3"/>
  <c r="L49" i="3"/>
  <c r="L46" i="3"/>
  <c r="L38" i="3"/>
  <c r="L32" i="3"/>
  <c r="L26" i="3"/>
  <c r="L21" i="3"/>
  <c r="L16" i="3"/>
  <c r="L11" i="3"/>
  <c r="O54" i="2"/>
  <c r="O53" i="2"/>
  <c r="O52" i="2"/>
  <c r="Q47" i="2"/>
  <c r="O39" i="2"/>
  <c r="O33" i="2"/>
  <c r="O29" i="2"/>
  <c r="O24" i="2"/>
  <c r="O20" i="2"/>
  <c r="O15" i="2"/>
  <c r="O10" i="2"/>
  <c r="N57" i="1"/>
  <c r="N48" i="1"/>
  <c r="N41" i="1"/>
  <c r="N37" i="1"/>
  <c r="N26" i="1"/>
  <c r="AA14" i="1"/>
  <c r="N10" i="1"/>
  <c r="AA8" i="1"/>
  <c r="AA8" i="17" l="1"/>
  <c r="AA8" i="12"/>
  <c r="AA7" i="7"/>
  <c r="O29" i="20"/>
  <c r="O29" i="15"/>
  <c r="O29" i="10"/>
  <c r="L16" i="16"/>
  <c r="L16" i="21"/>
  <c r="L16" i="11"/>
  <c r="N29" i="13"/>
  <c r="N30" i="13"/>
  <c r="N31" i="13"/>
  <c r="O24" i="15"/>
  <c r="O24" i="20"/>
  <c r="O24" i="10"/>
  <c r="N41" i="13"/>
  <c r="N39" i="13"/>
  <c r="N40" i="13"/>
  <c r="N10" i="17"/>
  <c r="N10" i="12"/>
  <c r="N9" i="7"/>
  <c r="O33" i="15"/>
  <c r="O33" i="20"/>
  <c r="O33" i="10"/>
  <c r="L21" i="21"/>
  <c r="L21" i="16"/>
  <c r="L21" i="11"/>
  <c r="N30" i="18"/>
  <c r="N29" i="18"/>
  <c r="N31" i="18"/>
  <c r="Q55" i="2"/>
  <c r="R47" i="20"/>
  <c r="R47" i="15"/>
  <c r="Q47" i="10"/>
  <c r="L32" i="21"/>
  <c r="L32" i="16"/>
  <c r="L32" i="11"/>
  <c r="N34" i="18"/>
  <c r="N36" i="18"/>
  <c r="N38" i="18"/>
  <c r="N35" i="18"/>
  <c r="N33" i="18"/>
  <c r="N37" i="18"/>
  <c r="N37" i="12"/>
  <c r="N37" i="17"/>
  <c r="N36" i="7"/>
  <c r="T48" i="15"/>
  <c r="T48" i="20"/>
  <c r="S48" i="10"/>
  <c r="L38" i="16"/>
  <c r="L38" i="21"/>
  <c r="L38" i="11"/>
  <c r="N34" i="13"/>
  <c r="N37" i="13"/>
  <c r="N38" i="13"/>
  <c r="N36" i="13"/>
  <c r="N33" i="13"/>
  <c r="N35" i="13"/>
  <c r="N40" i="1"/>
  <c r="N48" i="12"/>
  <c r="N48" i="17"/>
  <c r="N47" i="7"/>
  <c r="L24" i="5"/>
  <c r="L23" i="14"/>
  <c r="L23" i="19"/>
  <c r="L23" i="9"/>
  <c r="T49" i="15"/>
  <c r="T49" i="20"/>
  <c r="S49" i="10"/>
  <c r="O39" i="20"/>
  <c r="O39" i="15"/>
  <c r="O39" i="10"/>
  <c r="N26" i="12"/>
  <c r="N26" i="17"/>
  <c r="N25" i="7"/>
  <c r="N57" i="17"/>
  <c r="N57" i="12"/>
  <c r="N56" i="7"/>
  <c r="T51" i="15"/>
  <c r="T51" i="20"/>
  <c r="S51" i="10"/>
  <c r="L59" i="21"/>
  <c r="L59" i="16"/>
  <c r="L59" i="11"/>
  <c r="O10" i="15"/>
  <c r="O10" i="20"/>
  <c r="O10" i="10"/>
  <c r="O52" i="15"/>
  <c r="O52" i="20"/>
  <c r="O52" i="10"/>
  <c r="M15" i="14"/>
  <c r="M15" i="19"/>
  <c r="M15" i="9"/>
  <c r="L11" i="16"/>
  <c r="L11" i="21"/>
  <c r="L11" i="11"/>
  <c r="L46" i="21"/>
  <c r="L46" i="16"/>
  <c r="L46" i="11"/>
  <c r="T50" i="15"/>
  <c r="T50" i="20"/>
  <c r="S50" i="10"/>
  <c r="O53" i="20"/>
  <c r="O53" i="15"/>
  <c r="O53" i="10"/>
  <c r="L8" i="4"/>
  <c r="L9" i="13"/>
  <c r="L9" i="18"/>
  <c r="L9" i="8"/>
  <c r="AA14" i="12"/>
  <c r="AA14" i="17"/>
  <c r="AA13" i="7"/>
  <c r="L26" i="16"/>
  <c r="L26" i="21"/>
  <c r="L26" i="11"/>
  <c r="N41" i="12"/>
  <c r="N41" i="17"/>
  <c r="N40" i="7"/>
  <c r="L49" i="16"/>
  <c r="L49" i="21"/>
  <c r="L49" i="11"/>
  <c r="O15" i="20"/>
  <c r="O15" i="15"/>
  <c r="O15" i="10"/>
  <c r="O20" i="15"/>
  <c r="O20" i="20"/>
  <c r="O20" i="10"/>
  <c r="O54" i="15"/>
  <c r="O54" i="20"/>
  <c r="O54" i="10"/>
  <c r="N41" i="18"/>
  <c r="N40" i="18"/>
  <c r="N39" i="18"/>
  <c r="L52" i="3"/>
  <c r="L44" i="3"/>
  <c r="L10" i="3"/>
  <c r="S47" i="2"/>
  <c r="O9" i="2"/>
  <c r="AA23" i="1"/>
  <c r="N9" i="1"/>
  <c r="M28" i="16" l="1"/>
  <c r="M27" i="16"/>
  <c r="M26" i="16"/>
  <c r="Q38" i="20"/>
  <c r="Q37" i="20"/>
  <c r="Q36" i="20"/>
  <c r="Q35" i="20"/>
  <c r="Q34" i="20"/>
  <c r="Q33" i="20"/>
  <c r="Q33" i="15"/>
  <c r="Q35" i="15"/>
  <c r="Q36" i="15"/>
  <c r="Q38" i="15"/>
  <c r="Q34" i="15"/>
  <c r="Q37" i="15"/>
  <c r="M46" i="16"/>
  <c r="M47" i="16"/>
  <c r="M48" i="16"/>
  <c r="L52" i="16"/>
  <c r="L52" i="21"/>
  <c r="L52" i="11"/>
  <c r="M48" i="21"/>
  <c r="M46" i="21"/>
  <c r="M47" i="21"/>
  <c r="M49" i="21"/>
  <c r="M50" i="21"/>
  <c r="M51" i="21"/>
  <c r="N8" i="1"/>
  <c r="N9" i="12"/>
  <c r="N9" i="17"/>
  <c r="N8" i="7"/>
  <c r="M49" i="16"/>
  <c r="M51" i="16"/>
  <c r="M50" i="16"/>
  <c r="AA23" i="17"/>
  <c r="AA23" i="12"/>
  <c r="AA22" i="7"/>
  <c r="L24" i="14"/>
  <c r="L24" i="19"/>
  <c r="L24" i="9"/>
  <c r="M38" i="21"/>
  <c r="M41" i="21"/>
  <c r="M40" i="21"/>
  <c r="M42" i="21"/>
  <c r="M39" i="21"/>
  <c r="M43" i="21"/>
  <c r="Q29" i="15"/>
  <c r="Q31" i="15"/>
  <c r="Q30" i="15"/>
  <c r="Q57" i="2"/>
  <c r="R55" i="15"/>
  <c r="R55" i="20"/>
  <c r="Q55" i="10"/>
  <c r="L32" i="4"/>
  <c r="L8" i="13"/>
  <c r="L8" i="18"/>
  <c r="L8" i="8"/>
  <c r="Q39" i="15"/>
  <c r="Q41" i="15"/>
  <c r="Q40" i="15"/>
  <c r="M42" i="16"/>
  <c r="M41" i="16"/>
  <c r="M38" i="16"/>
  <c r="M40" i="16"/>
  <c r="M39" i="16"/>
  <c r="M43" i="16"/>
  <c r="Q30" i="20"/>
  <c r="Q31" i="20"/>
  <c r="Q29" i="20"/>
  <c r="Q41" i="20"/>
  <c r="Q40" i="20"/>
  <c r="Q39" i="20"/>
  <c r="M24" i="16"/>
  <c r="M23" i="16"/>
  <c r="M22" i="16"/>
  <c r="M21" i="16"/>
  <c r="M25" i="16"/>
  <c r="T47" i="20"/>
  <c r="T47" i="15"/>
  <c r="S47" i="10"/>
  <c r="M37" i="16"/>
  <c r="M33" i="16"/>
  <c r="M35" i="16"/>
  <c r="M34" i="16"/>
  <c r="M36" i="16"/>
  <c r="M32" i="16"/>
  <c r="M25" i="21"/>
  <c r="M23" i="21"/>
  <c r="M21" i="21"/>
  <c r="M22" i="21"/>
  <c r="M24" i="21"/>
  <c r="O8" i="2"/>
  <c r="O9" i="15"/>
  <c r="O9" i="20"/>
  <c r="O9" i="10"/>
  <c r="L30" i="3"/>
  <c r="L53" i="3" s="1"/>
  <c r="L10" i="16"/>
  <c r="M16" i="16" s="1"/>
  <c r="L10" i="21"/>
  <c r="M11" i="21" s="1"/>
  <c r="L10" i="11"/>
  <c r="L44" i="21"/>
  <c r="L44" i="16"/>
  <c r="L44" i="11"/>
  <c r="M28" i="21"/>
  <c r="M27" i="21"/>
  <c r="M26" i="21"/>
  <c r="N40" i="12"/>
  <c r="N40" i="17"/>
  <c r="N39" i="7"/>
  <c r="M37" i="21"/>
  <c r="M35" i="21"/>
  <c r="M36" i="21"/>
  <c r="M32" i="21"/>
  <c r="M33" i="21"/>
  <c r="M34" i="21"/>
  <c r="L55" i="3" l="1"/>
  <c r="L53" i="16"/>
  <c r="L53" i="21"/>
  <c r="L53" i="11"/>
  <c r="O32" i="2"/>
  <c r="O8" i="15"/>
  <c r="Q9" i="15" s="1"/>
  <c r="O8" i="20"/>
  <c r="Q9" i="20" s="1"/>
  <c r="O8" i="10"/>
  <c r="N23" i="18"/>
  <c r="N27" i="18"/>
  <c r="N16" i="18"/>
  <c r="N17" i="18"/>
  <c r="N13" i="18"/>
  <c r="N14" i="18"/>
  <c r="N26" i="18"/>
  <c r="N11" i="18"/>
  <c r="N8" i="18"/>
  <c r="N21" i="18"/>
  <c r="N28" i="18"/>
  <c r="N25" i="18"/>
  <c r="N22" i="18"/>
  <c r="N19" i="18"/>
  <c r="N12" i="18"/>
  <c r="N18" i="18"/>
  <c r="N24" i="18"/>
  <c r="N10" i="18"/>
  <c r="N20" i="18"/>
  <c r="N15" i="18"/>
  <c r="N17" i="13"/>
  <c r="N18" i="13"/>
  <c r="N25" i="13"/>
  <c r="N22" i="13"/>
  <c r="N14" i="13"/>
  <c r="N28" i="13"/>
  <c r="N13" i="13"/>
  <c r="N8" i="13"/>
  <c r="N21" i="13"/>
  <c r="N11" i="13"/>
  <c r="N26" i="13"/>
  <c r="N16" i="13"/>
  <c r="N12" i="13"/>
  <c r="N23" i="13"/>
  <c r="N27" i="13"/>
  <c r="N19" i="13"/>
  <c r="N24" i="13"/>
  <c r="N15" i="13"/>
  <c r="N20" i="13"/>
  <c r="N10" i="13"/>
  <c r="L42" i="4"/>
  <c r="L32" i="13"/>
  <c r="L32" i="18"/>
  <c r="L32" i="8"/>
  <c r="N9" i="18"/>
  <c r="R57" i="20"/>
  <c r="R57" i="15"/>
  <c r="Q57" i="10"/>
  <c r="M18" i="21"/>
  <c r="M13" i="21"/>
  <c r="M19" i="21"/>
  <c r="M20" i="21"/>
  <c r="M12" i="21"/>
  <c r="M15" i="21"/>
  <c r="M17" i="21"/>
  <c r="M14" i="21"/>
  <c r="M10" i="21"/>
  <c r="L30" i="16"/>
  <c r="L30" i="21"/>
  <c r="L30" i="11"/>
  <c r="N8" i="12"/>
  <c r="N8" i="17"/>
  <c r="N7" i="7"/>
  <c r="M19" i="16"/>
  <c r="M14" i="16"/>
  <c r="M15" i="16"/>
  <c r="M20" i="16"/>
  <c r="M13" i="16"/>
  <c r="M10" i="16"/>
  <c r="M18" i="16"/>
  <c r="M17" i="16"/>
  <c r="M12" i="16"/>
  <c r="N9" i="13"/>
  <c r="M11" i="16"/>
  <c r="M16" i="21"/>
  <c r="S44" i="10"/>
  <c r="O44" i="10"/>
  <c r="S43" i="2"/>
  <c r="Q25" i="20" l="1"/>
  <c r="Q13" i="20"/>
  <c r="Q14" i="20"/>
  <c r="Q12" i="20"/>
  <c r="Q23" i="20"/>
  <c r="Q11" i="20"/>
  <c r="Q22" i="20"/>
  <c r="Q21" i="20"/>
  <c r="Q28" i="20"/>
  <c r="Q19" i="20"/>
  <c r="Q18" i="20"/>
  <c r="Q27" i="20"/>
  <c r="Q17" i="20"/>
  <c r="Q16" i="20"/>
  <c r="Q8" i="20"/>
  <c r="Q26" i="20"/>
  <c r="Q24" i="20"/>
  <c r="Q20" i="20"/>
  <c r="Q15" i="20"/>
  <c r="Q10" i="20"/>
  <c r="AA25" i="12"/>
  <c r="AA25" i="17"/>
  <c r="AA24" i="7"/>
  <c r="Q13" i="15"/>
  <c r="Q18" i="15"/>
  <c r="Q21" i="15"/>
  <c r="Q26" i="15"/>
  <c r="Q8" i="15"/>
  <c r="Q14" i="15"/>
  <c r="Q17" i="15"/>
  <c r="Q22" i="15"/>
  <c r="Q16" i="15"/>
  <c r="Q25" i="15"/>
  <c r="Q12" i="15"/>
  <c r="Q11" i="15"/>
  <c r="Q23" i="15"/>
  <c r="Q27" i="15"/>
  <c r="Q28" i="15"/>
  <c r="Q19" i="15"/>
  <c r="Q20" i="15"/>
  <c r="Q10" i="15"/>
  <c r="Q15" i="15"/>
  <c r="Q24" i="15"/>
  <c r="O42" i="2"/>
  <c r="O32" i="15"/>
  <c r="O32" i="20"/>
  <c r="O32" i="10"/>
  <c r="T43" i="15"/>
  <c r="T43" i="20"/>
  <c r="S43" i="10"/>
  <c r="L42" i="18"/>
  <c r="L42" i="13"/>
  <c r="L42" i="8"/>
  <c r="L60" i="3"/>
  <c r="L55" i="21"/>
  <c r="L55" i="16"/>
  <c r="L55" i="11"/>
  <c r="O43" i="2"/>
  <c r="O42" i="15" l="1"/>
  <c r="O42" i="20"/>
  <c r="O42" i="10"/>
  <c r="L60" i="21"/>
  <c r="L60" i="16"/>
  <c r="L60" i="11"/>
  <c r="M10" i="19"/>
  <c r="M10" i="14"/>
  <c r="M10" i="9"/>
  <c r="M14" i="5"/>
  <c r="J10" i="5"/>
  <c r="O43" i="20"/>
  <c r="O43" i="15"/>
  <c r="O46" i="2"/>
  <c r="O43" i="10"/>
  <c r="N53" i="1" l="1"/>
  <c r="N54" i="12"/>
  <c r="N54" i="17"/>
  <c r="N53" i="7"/>
  <c r="Q43" i="15"/>
  <c r="Q45" i="15"/>
  <c r="Q44" i="15"/>
  <c r="J10" i="19"/>
  <c r="J10" i="14"/>
  <c r="J10" i="9"/>
  <c r="J14" i="5"/>
  <c r="T42" i="15"/>
  <c r="T42" i="20"/>
  <c r="S42" i="10"/>
  <c r="S46" i="2"/>
  <c r="Q43" i="20"/>
  <c r="Q45" i="20"/>
  <c r="Q44" i="20"/>
  <c r="M14" i="14"/>
  <c r="M14" i="19"/>
  <c r="M14" i="9"/>
  <c r="M23" i="5"/>
  <c r="O46" i="15"/>
  <c r="O46" i="20"/>
  <c r="O46" i="10"/>
  <c r="O55" i="2"/>
  <c r="J14" i="14" l="1"/>
  <c r="J14" i="19"/>
  <c r="J14" i="9"/>
  <c r="J23" i="5"/>
  <c r="M23" i="14"/>
  <c r="M23" i="9"/>
  <c r="M24" i="5"/>
  <c r="M23" i="19"/>
  <c r="T46" i="20"/>
  <c r="T46" i="15"/>
  <c r="S46" i="10"/>
  <c r="S55" i="2"/>
  <c r="O55" i="15"/>
  <c r="O55" i="20"/>
  <c r="N64" i="1"/>
  <c r="N53" i="12"/>
  <c r="N53" i="17"/>
  <c r="N52" i="7"/>
  <c r="O55" i="10"/>
  <c r="O57" i="2"/>
  <c r="O57" i="10" l="1"/>
  <c r="O57" i="20"/>
  <c r="O57" i="15"/>
  <c r="M24" i="14"/>
  <c r="M24" i="19"/>
  <c r="M24" i="9"/>
  <c r="S57" i="2"/>
  <c r="T55" i="15"/>
  <c r="T55" i="20"/>
  <c r="S55" i="10"/>
  <c r="N64" i="17"/>
  <c r="O53" i="17" s="1"/>
  <c r="N64" i="12"/>
  <c r="O53" i="12" s="1"/>
  <c r="N63" i="7"/>
  <c r="J24" i="5"/>
  <c r="J23" i="14"/>
  <c r="J23" i="19"/>
  <c r="J23" i="9"/>
  <c r="T57" i="20" l="1"/>
  <c r="T57" i="15"/>
  <c r="S57" i="10"/>
  <c r="J24" i="19"/>
  <c r="J24" i="9"/>
  <c r="J24" i="14"/>
  <c r="O64" i="12"/>
  <c r="O42" i="12"/>
  <c r="O35" i="12"/>
  <c r="O38" i="12"/>
  <c r="O28" i="12"/>
  <c r="O25" i="12"/>
  <c r="O46" i="12"/>
  <c r="O19" i="12"/>
  <c r="O55" i="12"/>
  <c r="O49" i="12"/>
  <c r="O63" i="12"/>
  <c r="O23" i="12"/>
  <c r="O17" i="12"/>
  <c r="O30" i="12"/>
  <c r="O62" i="12"/>
  <c r="O59" i="12"/>
  <c r="O15" i="12"/>
  <c r="O44" i="12"/>
  <c r="O34" i="12"/>
  <c r="O13" i="12"/>
  <c r="O39" i="12"/>
  <c r="O56" i="12"/>
  <c r="O11" i="12"/>
  <c r="O12" i="12"/>
  <c r="O27" i="12"/>
  <c r="O45" i="12"/>
  <c r="O51" i="12"/>
  <c r="O50" i="12"/>
  <c r="O58" i="12"/>
  <c r="O61" i="12"/>
  <c r="O60" i="12"/>
  <c r="O47" i="12"/>
  <c r="O52" i="12"/>
  <c r="O43" i="12"/>
  <c r="O32" i="12"/>
  <c r="O21" i="12"/>
  <c r="O41" i="12"/>
  <c r="O48" i="12"/>
  <c r="O37" i="12"/>
  <c r="O57" i="12"/>
  <c r="O10" i="12"/>
  <c r="O26" i="12"/>
  <c r="O40" i="12"/>
  <c r="O9" i="12"/>
  <c r="O8" i="12"/>
  <c r="O54" i="12"/>
  <c r="O60" i="17"/>
  <c r="O35" i="17"/>
  <c r="O15" i="17"/>
  <c r="O59" i="17"/>
  <c r="O47" i="17"/>
  <c r="O34" i="17"/>
  <c r="O13" i="17"/>
  <c r="O58" i="17"/>
  <c r="O46" i="17"/>
  <c r="O32" i="17"/>
  <c r="O12" i="17"/>
  <c r="O25" i="17"/>
  <c r="O45" i="17"/>
  <c r="O30" i="17"/>
  <c r="O11" i="17"/>
  <c r="O56" i="17"/>
  <c r="O44" i="17"/>
  <c r="O28" i="17"/>
  <c r="O43" i="17"/>
  <c r="O27" i="17"/>
  <c r="O50" i="17"/>
  <c r="O55" i="17"/>
  <c r="O19" i="17"/>
  <c r="O61" i="17"/>
  <c r="O17" i="17"/>
  <c r="O42" i="17"/>
  <c r="O38" i="17"/>
  <c r="O64" i="17"/>
  <c r="O52" i="17"/>
  <c r="O23" i="17"/>
  <c r="O62" i="17"/>
  <c r="O63" i="17"/>
  <c r="O51" i="17"/>
  <c r="O39" i="17"/>
  <c r="O21" i="17"/>
  <c r="O49" i="17"/>
  <c r="O10" i="17"/>
  <c r="O26" i="17"/>
  <c r="O41" i="17"/>
  <c r="O57" i="17"/>
  <c r="O48" i="17"/>
  <c r="O37" i="17"/>
  <c r="O40" i="17"/>
  <c r="O9" i="17"/>
  <c r="O8" i="17"/>
  <c r="O54" i="17"/>
  <c r="AA26" i="12" l="1"/>
  <c r="AA26" i="17"/>
  <c r="AA63" i="1"/>
  <c r="AA25" i="7"/>
  <c r="AA63" i="17" l="1"/>
  <c r="AA63" i="12"/>
  <c r="AA62" i="7"/>
  <c r="AA64" i="1"/>
  <c r="AA63" i="7" l="1"/>
  <c r="AA64" i="12"/>
  <c r="AA64" i="17"/>
  <c r="AB22" i="17" l="1"/>
  <c r="AB15" i="17"/>
  <c r="AB17" i="17"/>
  <c r="AB19" i="17"/>
  <c r="AB21" i="17"/>
  <c r="AB12" i="17"/>
  <c r="AB10" i="17"/>
  <c r="AB16" i="17"/>
  <c r="AB18" i="17"/>
  <c r="AB9" i="17"/>
  <c r="AB20" i="17"/>
  <c r="AB11" i="17"/>
  <c r="AB64" i="17"/>
  <c r="AB13" i="17"/>
  <c r="AB8" i="17"/>
  <c r="AB14" i="17"/>
  <c r="AB23" i="17"/>
  <c r="AB25" i="17"/>
  <c r="AB26" i="17"/>
  <c r="AB63" i="17"/>
  <c r="AB18" i="12"/>
  <c r="AB21" i="12"/>
  <c r="AB22" i="12"/>
  <c r="AB15" i="12"/>
  <c r="AB16" i="12"/>
  <c r="AB13" i="12"/>
  <c r="AB12" i="12"/>
  <c r="AB11" i="12"/>
  <c r="AB19" i="12"/>
  <c r="AB17" i="12"/>
  <c r="AB20" i="12"/>
  <c r="AB9" i="12"/>
  <c r="AB10" i="12"/>
  <c r="AB64" i="12"/>
  <c r="AB14" i="12"/>
  <c r="AB8" i="12"/>
  <c r="AB23" i="12"/>
  <c r="AB25" i="12"/>
  <c r="AB26" i="12"/>
  <c r="AB63" i="12"/>
</calcChain>
</file>

<file path=xl/sharedStrings.xml><?xml version="1.0" encoding="utf-8"?>
<sst xmlns="http://schemas.openxmlformats.org/spreadsheetml/2006/main" count="1177" uniqueCount="259">
  <si>
    <t>【様式第1号】</t>
    <rPh sb="1" eb="3">
      <t>ヨウシキ</t>
    </rPh>
    <rPh sb="3" eb="4">
      <t>ダイ</t>
    </rPh>
    <rPh sb="5" eb="6">
      <t>ゴウ</t>
    </rPh>
    <phoneticPr fontId="3"/>
  </si>
  <si>
    <t>科目</t>
    <rPh sb="0" eb="2">
      <t>カモク</t>
    </rPh>
    <phoneticPr fontId="11"/>
  </si>
  <si>
    <t>金額</t>
    <rPh sb="0" eb="2">
      <t>キンガク</t>
    </rPh>
    <phoneticPr fontId="11"/>
  </si>
  <si>
    <t>【資産の部】</t>
    <rPh sb="4" eb="5">
      <t>ブ</t>
    </rPh>
    <phoneticPr fontId="11"/>
  </si>
  <si>
    <t>【負債の部】</t>
    <rPh sb="1" eb="3">
      <t>フサイ</t>
    </rPh>
    <rPh sb="4" eb="5">
      <t>ブ</t>
    </rPh>
    <phoneticPr fontId="11"/>
  </si>
  <si>
    <t>固定資産</t>
    <rPh sb="0" eb="4">
      <t>コテイシサン</t>
    </rPh>
    <phoneticPr fontId="11"/>
  </si>
  <si>
    <t>固定負債</t>
    <rPh sb="0" eb="2">
      <t>コテイ</t>
    </rPh>
    <phoneticPr fontId="11"/>
  </si>
  <si>
    <t>有形固定資産</t>
    <rPh sb="0" eb="2">
      <t>ユウケイ</t>
    </rPh>
    <rPh sb="2" eb="6">
      <t>コテイシサン</t>
    </rPh>
    <phoneticPr fontId="11"/>
  </si>
  <si>
    <t>事業用資産</t>
    <rPh sb="0" eb="3">
      <t>ジギョウヨウ</t>
    </rPh>
    <rPh sb="3" eb="5">
      <t>シサン</t>
    </rPh>
    <phoneticPr fontId="11"/>
  </si>
  <si>
    <t>長期未払金</t>
    <rPh sb="0" eb="2">
      <t>チョウキ</t>
    </rPh>
    <rPh sb="2" eb="4">
      <t>ミハラ</t>
    </rPh>
    <rPh sb="4" eb="5">
      <t>キン</t>
    </rPh>
    <phoneticPr fontId="11"/>
  </si>
  <si>
    <t>土地</t>
  </si>
  <si>
    <t>退職手当引当金</t>
    <rPh sb="2" eb="4">
      <t>テアテ</t>
    </rPh>
    <phoneticPr fontId="11"/>
  </si>
  <si>
    <t>立木竹</t>
  </si>
  <si>
    <t>損失補償等引当金</t>
    <rPh sb="0" eb="2">
      <t>ソンシツ</t>
    </rPh>
    <rPh sb="2" eb="5">
      <t>ホショウナド</t>
    </rPh>
    <rPh sb="5" eb="8">
      <t>ヒキアテキン</t>
    </rPh>
    <phoneticPr fontId="11"/>
  </si>
  <si>
    <t>建物</t>
    <rPh sb="0" eb="2">
      <t>タテモノ</t>
    </rPh>
    <phoneticPr fontId="11"/>
  </si>
  <si>
    <t>その他</t>
    <rPh sb="2" eb="3">
      <t>タ</t>
    </rPh>
    <phoneticPr fontId="11"/>
  </si>
  <si>
    <t>建物減価償却累計額</t>
    <rPh sb="2" eb="4">
      <t>ゲンカ</t>
    </rPh>
    <rPh sb="4" eb="6">
      <t>ショウキャク</t>
    </rPh>
    <rPh sb="6" eb="9">
      <t>ルイケイガク</t>
    </rPh>
    <phoneticPr fontId="11"/>
  </si>
  <si>
    <t>流動負債</t>
    <phoneticPr fontId="11"/>
  </si>
  <si>
    <t>工作物</t>
  </si>
  <si>
    <t>工作物減価償却累計額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11"/>
  </si>
  <si>
    <t>未払金</t>
    <rPh sb="0" eb="2">
      <t>ミハラ</t>
    </rPh>
    <rPh sb="2" eb="3">
      <t>キン</t>
    </rPh>
    <phoneticPr fontId="11"/>
  </si>
  <si>
    <t>船舶</t>
    <phoneticPr fontId="11"/>
  </si>
  <si>
    <t>未払費用</t>
    <rPh sb="0" eb="2">
      <t>ミハラ</t>
    </rPh>
    <rPh sb="2" eb="4">
      <t>ヒヨウ</t>
    </rPh>
    <phoneticPr fontId="11"/>
  </si>
  <si>
    <t>船舶減価償却累計額</t>
    <phoneticPr fontId="11"/>
  </si>
  <si>
    <t>前受金</t>
    <rPh sb="0" eb="1">
      <t>マエ</t>
    </rPh>
    <rPh sb="1" eb="2">
      <t>ウ</t>
    </rPh>
    <rPh sb="2" eb="3">
      <t>キン</t>
    </rPh>
    <phoneticPr fontId="11"/>
  </si>
  <si>
    <t>浮標等</t>
    <rPh sb="0" eb="1">
      <t>ウ</t>
    </rPh>
    <rPh sb="2" eb="3">
      <t>トウ</t>
    </rPh>
    <phoneticPr fontId="11"/>
  </si>
  <si>
    <t>前受収益</t>
    <rPh sb="0" eb="1">
      <t>マエ</t>
    </rPh>
    <rPh sb="1" eb="2">
      <t>ウ</t>
    </rPh>
    <rPh sb="2" eb="4">
      <t>シュウエキ</t>
    </rPh>
    <phoneticPr fontId="11"/>
  </si>
  <si>
    <t>浮標等減価償却累計額</t>
    <phoneticPr fontId="11"/>
  </si>
  <si>
    <t>賞与等引当金</t>
    <rPh sb="2" eb="3">
      <t>ナド</t>
    </rPh>
    <phoneticPr fontId="11"/>
  </si>
  <si>
    <t>航空機</t>
  </si>
  <si>
    <t>預り金</t>
    <phoneticPr fontId="11"/>
  </si>
  <si>
    <t>航空機減価償却累計額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11"/>
  </si>
  <si>
    <t>その他</t>
    <phoneticPr fontId="11"/>
  </si>
  <si>
    <t>負債合計</t>
    <rPh sb="0" eb="2">
      <t>フサイ</t>
    </rPh>
    <rPh sb="2" eb="4">
      <t>ゴウケイ</t>
    </rPh>
    <phoneticPr fontId="11"/>
  </si>
  <si>
    <r>
      <t>その他</t>
    </r>
    <r>
      <rPr>
        <sz val="10"/>
        <color indexed="8"/>
        <rFont val="ＭＳ Ｐゴシック"/>
        <family val="3"/>
        <charset val="128"/>
      </rPr>
      <t>減価償却累計額</t>
    </r>
    <rPh sb="2" eb="3">
      <t>タ</t>
    </rPh>
    <rPh sb="3" eb="5">
      <t>ゲンカ</t>
    </rPh>
    <rPh sb="5" eb="7">
      <t>ショウキャク</t>
    </rPh>
    <rPh sb="7" eb="10">
      <t>ルイケイガク</t>
    </rPh>
    <phoneticPr fontId="11"/>
  </si>
  <si>
    <t>【純資産の部】</t>
    <rPh sb="1" eb="4">
      <t>ジュンシサン</t>
    </rPh>
    <rPh sb="5" eb="6">
      <t>ブ</t>
    </rPh>
    <phoneticPr fontId="11"/>
  </si>
  <si>
    <t>建設仮勘定</t>
  </si>
  <si>
    <t>固定資産等形成分</t>
    <rPh sb="0" eb="2">
      <t>コテイ</t>
    </rPh>
    <rPh sb="2" eb="4">
      <t>シサン</t>
    </rPh>
    <rPh sb="4" eb="5">
      <t>ナド</t>
    </rPh>
    <rPh sb="5" eb="7">
      <t>ケイセイ</t>
    </rPh>
    <rPh sb="7" eb="8">
      <t>ブン</t>
    </rPh>
    <phoneticPr fontId="11"/>
  </si>
  <si>
    <t>インフラ資産</t>
    <rPh sb="4" eb="6">
      <t>シサン</t>
    </rPh>
    <phoneticPr fontId="11"/>
  </si>
  <si>
    <t>余剰分（不足分）</t>
    <rPh sb="0" eb="3">
      <t>ヨジョウブン</t>
    </rPh>
    <rPh sb="4" eb="7">
      <t>フソクブン</t>
    </rPh>
    <phoneticPr fontId="11"/>
  </si>
  <si>
    <t>土地</t>
    <rPh sb="0" eb="2">
      <t>トチ</t>
    </rPh>
    <phoneticPr fontId="11"/>
  </si>
  <si>
    <t>工作物</t>
    <rPh sb="0" eb="3">
      <t>コウサクブツ</t>
    </rPh>
    <phoneticPr fontId="11"/>
  </si>
  <si>
    <t>その他</t>
    <rPh sb="2" eb="3">
      <t>ホカ</t>
    </rPh>
    <phoneticPr fontId="11"/>
  </si>
  <si>
    <t>物品</t>
    <rPh sb="0" eb="2">
      <t>ブッピン</t>
    </rPh>
    <phoneticPr fontId="11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</si>
  <si>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11"/>
  </si>
  <si>
    <t>無形固定資産</t>
    <rPh sb="0" eb="2">
      <t>ムケイ</t>
    </rPh>
    <rPh sb="2" eb="6">
      <t>コテイシサン</t>
    </rPh>
    <phoneticPr fontId="11"/>
  </si>
  <si>
    <t>ソフトウェア</t>
  </si>
  <si>
    <t>その他</t>
    <phoneticPr fontId="11"/>
  </si>
  <si>
    <t>投資その他の資産</t>
    <rPh sb="0" eb="2">
      <t>トウシ</t>
    </rPh>
    <rPh sb="4" eb="5">
      <t>ホカ</t>
    </rPh>
    <rPh sb="6" eb="8">
      <t>シサン</t>
    </rPh>
    <phoneticPr fontId="11"/>
  </si>
  <si>
    <t>投資及び出資金</t>
    <rPh sb="0" eb="2">
      <t>トウシ</t>
    </rPh>
    <rPh sb="2" eb="3">
      <t>オヨ</t>
    </rPh>
    <rPh sb="4" eb="7">
      <t>シュッシキン</t>
    </rPh>
    <phoneticPr fontId="11"/>
  </si>
  <si>
    <t>有価証券</t>
    <rPh sb="0" eb="2">
      <t>ユウカ</t>
    </rPh>
    <rPh sb="2" eb="4">
      <t>ショウケン</t>
    </rPh>
    <phoneticPr fontId="11"/>
  </si>
  <si>
    <t>出資金</t>
    <rPh sb="0" eb="3">
      <t>シュッシキン</t>
    </rPh>
    <phoneticPr fontId="11"/>
  </si>
  <si>
    <t>投資損失引当金</t>
    <phoneticPr fontId="11"/>
  </si>
  <si>
    <t>長期延滞債権</t>
    <rPh sb="0" eb="2">
      <t>チョウキ</t>
    </rPh>
    <rPh sb="2" eb="4">
      <t>エンタイ</t>
    </rPh>
    <rPh sb="4" eb="6">
      <t>サイケン</t>
    </rPh>
    <phoneticPr fontId="11"/>
  </si>
  <si>
    <t>長期貸付金</t>
    <rPh sb="0" eb="2">
      <t>チョウキ</t>
    </rPh>
    <rPh sb="2" eb="5">
      <t>カシツケキン</t>
    </rPh>
    <phoneticPr fontId="11"/>
  </si>
  <si>
    <t>基金</t>
    <rPh sb="0" eb="2">
      <t>キキン</t>
    </rPh>
    <phoneticPr fontId="11"/>
  </si>
  <si>
    <t>減債基金</t>
    <rPh sb="0" eb="2">
      <t>ゲンサイ</t>
    </rPh>
    <rPh sb="2" eb="4">
      <t>キキン</t>
    </rPh>
    <phoneticPr fontId="11"/>
  </si>
  <si>
    <t>徴収不能引当金</t>
    <rPh sb="0" eb="2">
      <t>チョウシュウ</t>
    </rPh>
    <rPh sb="2" eb="4">
      <t>フノウ</t>
    </rPh>
    <rPh sb="4" eb="7">
      <t>ヒキアテキン</t>
    </rPh>
    <phoneticPr fontId="11"/>
  </si>
  <si>
    <t>流動資産</t>
    <rPh sb="0" eb="2">
      <t>リュウドウ</t>
    </rPh>
    <rPh sb="2" eb="4">
      <t>シサン</t>
    </rPh>
    <phoneticPr fontId="11"/>
  </si>
  <si>
    <t>現金預金</t>
    <rPh sb="0" eb="2">
      <t>ゲンキン</t>
    </rPh>
    <rPh sb="2" eb="4">
      <t>ヨキン</t>
    </rPh>
    <phoneticPr fontId="11"/>
  </si>
  <si>
    <t>未収金</t>
    <rPh sb="0" eb="3">
      <t>ミシュウキン</t>
    </rPh>
    <phoneticPr fontId="11"/>
  </si>
  <si>
    <t>短期貸付金</t>
    <rPh sb="0" eb="2">
      <t>タンキ</t>
    </rPh>
    <rPh sb="2" eb="5">
      <t>カシツケキン</t>
    </rPh>
    <phoneticPr fontId="11"/>
  </si>
  <si>
    <t>財政調整基金</t>
    <rPh sb="0" eb="2">
      <t>ザイセイ</t>
    </rPh>
    <rPh sb="2" eb="4">
      <t>チョウセイ</t>
    </rPh>
    <rPh sb="4" eb="6">
      <t>キキン</t>
    </rPh>
    <phoneticPr fontId="11"/>
  </si>
  <si>
    <t>棚卸資産</t>
    <rPh sb="0" eb="2">
      <t>タナオロ</t>
    </rPh>
    <rPh sb="2" eb="4">
      <t>シサン</t>
    </rPh>
    <phoneticPr fontId="11"/>
  </si>
  <si>
    <t>純資産合計</t>
    <rPh sb="0" eb="3">
      <t>ジュンシサン</t>
    </rPh>
    <rPh sb="3" eb="5">
      <t>ゴウケイ</t>
    </rPh>
    <phoneticPr fontId="11"/>
  </si>
  <si>
    <t>資産合計</t>
    <rPh sb="0" eb="2">
      <t>シサン</t>
    </rPh>
    <rPh sb="2" eb="4">
      <t>ゴウケイ</t>
    </rPh>
    <phoneticPr fontId="11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</si>
  <si>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11"/>
  </si>
  <si>
    <t>【様式第2号及び第3号（結合）】</t>
    <rPh sb="1" eb="3">
      <t>ヨウシキ</t>
    </rPh>
    <rPh sb="3" eb="4">
      <t>ダイ</t>
    </rPh>
    <rPh sb="5" eb="6">
      <t>ゴウ</t>
    </rPh>
    <rPh sb="6" eb="7">
      <t>オヨ</t>
    </rPh>
    <rPh sb="8" eb="9">
      <t>ダイ</t>
    </rPh>
    <rPh sb="10" eb="11">
      <t>ゴウ</t>
    </rPh>
    <rPh sb="12" eb="14">
      <t>ケツゴウ</t>
    </rPh>
    <phoneticPr fontId="3"/>
  </si>
  <si>
    <t>経常費用</t>
    <rPh sb="0" eb="2">
      <t>ケイジョウ</t>
    </rPh>
    <rPh sb="2" eb="4">
      <t>ヒヨウ</t>
    </rPh>
    <phoneticPr fontId="11"/>
  </si>
  <si>
    <t>業務費用</t>
    <rPh sb="0" eb="2">
      <t>ギョウム</t>
    </rPh>
    <rPh sb="2" eb="4">
      <t>ヒヨウ</t>
    </rPh>
    <phoneticPr fontId="11"/>
  </si>
  <si>
    <t>人件費</t>
    <rPh sb="0" eb="3">
      <t>ジンケンヒ</t>
    </rPh>
    <phoneticPr fontId="11"/>
  </si>
  <si>
    <t>　</t>
    <phoneticPr fontId="11"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</si>
  <si>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  <rPh sb="0" eb="2">
      <t>ショクイン</t>
    </rPh>
    <rPh sb="2" eb="4">
      <t>キュウヨ</t>
    </rPh>
    <rPh sb="4" eb="5">
      <t>ヒ</t>
    </rPh>
    <phoneticPr fontId="11"/>
  </si>
  <si>
    <t>賞与等引当金繰入額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8" eb="9">
      <t>ガク</t>
    </rPh>
    <phoneticPr fontId="11"/>
  </si>
  <si>
    <t>退職手当引当金繰入額</t>
    <rPh sb="2" eb="4">
      <t>テアテ</t>
    </rPh>
    <rPh sb="4" eb="7">
      <t>ヒキアテキン</t>
    </rPh>
    <rPh sb="7" eb="9">
      <t>クリイレ</t>
    </rPh>
    <rPh sb="9" eb="10">
      <t>ガク</t>
    </rPh>
    <phoneticPr fontId="11"/>
  </si>
  <si>
    <t>物件費等</t>
    <rPh sb="0" eb="3">
      <t>ブッケンヒ</t>
    </rPh>
    <rPh sb="3" eb="4">
      <t>ナド</t>
    </rPh>
    <phoneticPr fontId="11"/>
  </si>
  <si>
    <t>物件費</t>
    <rPh sb="0" eb="3">
      <t>ブッケンヒ</t>
    </rPh>
    <phoneticPr fontId="11"/>
  </si>
  <si>
    <t>維持補修費</t>
    <rPh sb="0" eb="2">
      <t>イジ</t>
    </rPh>
    <rPh sb="2" eb="5">
      <t>ホシュウヒ</t>
    </rPh>
    <phoneticPr fontId="11"/>
  </si>
  <si>
    <t>減価償却費</t>
    <rPh sb="0" eb="2">
      <t>ゲンカ</t>
    </rPh>
    <rPh sb="2" eb="4">
      <t>ショウキャク</t>
    </rPh>
    <rPh sb="4" eb="5">
      <t>ヒ</t>
    </rPh>
    <phoneticPr fontId="11"/>
  </si>
  <si>
    <t>その他の業務費用</t>
    <rPh sb="2" eb="3">
      <t>タ</t>
    </rPh>
    <rPh sb="4" eb="6">
      <t>ギョウム</t>
    </rPh>
    <rPh sb="6" eb="8">
      <t>ヒヨウ</t>
    </rPh>
    <phoneticPr fontId="11"/>
  </si>
  <si>
    <t>支払利息</t>
    <rPh sb="0" eb="2">
      <t>シハライ</t>
    </rPh>
    <rPh sb="2" eb="4">
      <t>リソク</t>
    </rPh>
    <phoneticPr fontId="11"/>
  </si>
  <si>
    <t>徴収不能引当金繰入額</t>
    <rPh sb="0" eb="2">
      <t>チョウシュウ</t>
    </rPh>
    <rPh sb="2" eb="4">
      <t>フノウ</t>
    </rPh>
    <rPh sb="4" eb="7">
      <t>ヒキアテキン</t>
    </rPh>
    <rPh sb="7" eb="9">
      <t>クリイレ</t>
    </rPh>
    <rPh sb="9" eb="10">
      <t>ガク</t>
    </rPh>
    <phoneticPr fontId="11"/>
  </si>
  <si>
    <t>移転費用</t>
    <rPh sb="0" eb="2">
      <t>イテン</t>
    </rPh>
    <rPh sb="2" eb="4">
      <t>ヒヨウ</t>
    </rPh>
    <phoneticPr fontId="11"/>
  </si>
  <si>
    <t>補助金等</t>
    <rPh sb="0" eb="4">
      <t>ホジョキンナド</t>
    </rPh>
    <phoneticPr fontId="11"/>
  </si>
  <si>
    <t>社会保障給付</t>
    <rPh sb="0" eb="2">
      <t>シャカイ</t>
    </rPh>
    <rPh sb="2" eb="4">
      <t>ホショウ</t>
    </rPh>
    <rPh sb="4" eb="6">
      <t>キュウフ</t>
    </rPh>
    <phoneticPr fontId="11"/>
  </si>
  <si>
    <t>他会計への繰出金</t>
    <rPh sb="0" eb="1">
      <t>ホカ</t>
    </rPh>
    <rPh sb="1" eb="3">
      <t>カイケイ</t>
    </rPh>
    <rPh sb="2" eb="3">
      <t>ケイ</t>
    </rPh>
    <rPh sb="5" eb="6">
      <t>クリ</t>
    </rPh>
    <rPh sb="6" eb="8">
      <t>シュッキン</t>
    </rPh>
    <phoneticPr fontId="11"/>
  </si>
  <si>
    <t>その他</t>
    <phoneticPr fontId="11"/>
  </si>
  <si>
    <t>経常収益</t>
    <rPh sb="0" eb="2">
      <t>ケイジョウ</t>
    </rPh>
    <rPh sb="2" eb="4">
      <t>シュウエキ</t>
    </rPh>
    <phoneticPr fontId="11"/>
  </si>
  <si>
    <t>使用料及び手数料</t>
    <rPh sb="0" eb="3">
      <t>シヨウリョウ</t>
    </rPh>
    <rPh sb="3" eb="4">
      <t>オヨ</t>
    </rPh>
    <rPh sb="5" eb="8">
      <t>テスウリョウ</t>
    </rPh>
    <phoneticPr fontId="11"/>
  </si>
  <si>
    <t>純経常行政コスト</t>
    <rPh sb="0" eb="1">
      <t>ジュン</t>
    </rPh>
    <rPh sb="1" eb="3">
      <t>ケイジョウ</t>
    </rPh>
    <rPh sb="3" eb="5">
      <t>ギョウセイ</t>
    </rPh>
    <phoneticPr fontId="11"/>
  </si>
  <si>
    <t>臨時損失</t>
    <rPh sb="0" eb="2">
      <t>リンジ</t>
    </rPh>
    <rPh sb="2" eb="4">
      <t>ソンシツ</t>
    </rPh>
    <phoneticPr fontId="11"/>
  </si>
  <si>
    <t>災害復旧事業費</t>
    <rPh sb="0" eb="2">
      <t>サイガイ</t>
    </rPh>
    <rPh sb="2" eb="4">
      <t>フッキュウ</t>
    </rPh>
    <rPh sb="4" eb="7">
      <t>ジギョウヒ</t>
    </rPh>
    <phoneticPr fontId="11"/>
  </si>
  <si>
    <t>資産除売却損</t>
    <rPh sb="0" eb="2">
      <t>シサン</t>
    </rPh>
    <rPh sb="2" eb="3">
      <t>ジョ</t>
    </rPh>
    <rPh sb="3" eb="5">
      <t>バイキャク</t>
    </rPh>
    <rPh sb="5" eb="6">
      <t>ソン</t>
    </rPh>
    <phoneticPr fontId="11"/>
  </si>
  <si>
    <t>投資損失引当金繰入額</t>
    <rPh sb="0" eb="2">
      <t>トウシ</t>
    </rPh>
    <rPh sb="2" eb="4">
      <t>ソンシツ</t>
    </rPh>
    <rPh sb="4" eb="7">
      <t>ヒキアテキン</t>
    </rPh>
    <rPh sb="7" eb="9">
      <t>クリイレ</t>
    </rPh>
    <rPh sb="9" eb="10">
      <t>ガク</t>
    </rPh>
    <phoneticPr fontId="11"/>
  </si>
  <si>
    <t>損失補償等引当金繰入額</t>
    <rPh sb="0" eb="2">
      <t>ソンシツ</t>
    </rPh>
    <rPh sb="2" eb="4">
      <t>ホショウ</t>
    </rPh>
    <rPh sb="4" eb="5">
      <t>ナド</t>
    </rPh>
    <rPh sb="5" eb="8">
      <t>ヒキアテキン</t>
    </rPh>
    <rPh sb="8" eb="10">
      <t>クリイレ</t>
    </rPh>
    <rPh sb="10" eb="11">
      <t>ガク</t>
    </rPh>
    <phoneticPr fontId="11"/>
  </si>
  <si>
    <r>
      <t>臨時</t>
    </r>
    <r>
      <rPr>
        <sz val="10"/>
        <color indexed="8"/>
        <rFont val="ＭＳ Ｐゴシック"/>
        <family val="3"/>
        <charset val="128"/>
      </rPr>
      <t>利益</t>
    </r>
    <rPh sb="0" eb="2">
      <t>リンジ</t>
    </rPh>
    <rPh sb="2" eb="4">
      <t>リエキ</t>
    </rPh>
    <phoneticPr fontId="11"/>
  </si>
  <si>
    <t>資産売却益</t>
    <rPh sb="0" eb="2">
      <t>シサン</t>
    </rPh>
    <rPh sb="2" eb="5">
      <t>バイキャクエキ</t>
    </rPh>
    <phoneticPr fontId="11"/>
  </si>
  <si>
    <t>固定資産等形成分</t>
    <phoneticPr fontId="11"/>
  </si>
  <si>
    <t>余剰分（不足分）</t>
    <rPh sb="0" eb="3">
      <t>ヨジョウブン</t>
    </rPh>
    <rPh sb="4" eb="6">
      <t>フソク</t>
    </rPh>
    <rPh sb="6" eb="7">
      <t>ブン</t>
    </rPh>
    <phoneticPr fontId="11"/>
  </si>
  <si>
    <t>純行政コスト</t>
    <phoneticPr fontId="11"/>
  </si>
  <si>
    <t>財源</t>
    <rPh sb="0" eb="2">
      <t>ザイゲン</t>
    </rPh>
    <phoneticPr fontId="11"/>
  </si>
  <si>
    <t>税収等</t>
    <rPh sb="0" eb="2">
      <t>ゼイシュウ</t>
    </rPh>
    <rPh sb="2" eb="3">
      <t>ナド</t>
    </rPh>
    <phoneticPr fontId="11"/>
  </si>
  <si>
    <t>国県等補助金</t>
    <phoneticPr fontId="11"/>
  </si>
  <si>
    <t>本年度差額</t>
    <phoneticPr fontId="11"/>
  </si>
  <si>
    <t>固定資産等の変動（内部変動）</t>
    <rPh sb="9" eb="11">
      <t>ナイブ</t>
    </rPh>
    <rPh sb="11" eb="13">
      <t>ヘンドウ</t>
    </rPh>
    <phoneticPr fontId="11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</si>
  <si>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11"/>
  </si>
  <si>
    <t>有形固定資産等の減少</t>
    <rPh sb="0" eb="2">
      <t>ユウケイ</t>
    </rPh>
    <rPh sb="2" eb="4">
      <t>コテイ</t>
    </rPh>
    <rPh sb="4" eb="6">
      <t>シサン</t>
    </rPh>
    <rPh sb="6" eb="7">
      <t>ナド</t>
    </rPh>
    <rPh sb="8" eb="10">
      <t>ゲンショウ</t>
    </rPh>
    <phoneticPr fontId="11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</si>
  <si>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11"/>
  </si>
  <si>
    <t>貸付金・基金等の減少</t>
    <rPh sb="0" eb="3">
      <t>カシツケキン</t>
    </rPh>
    <rPh sb="4" eb="6">
      <t>キキン</t>
    </rPh>
    <rPh sb="6" eb="7">
      <t>ナド</t>
    </rPh>
    <rPh sb="8" eb="10">
      <t>ゲンショウ</t>
    </rPh>
    <phoneticPr fontId="11"/>
  </si>
  <si>
    <t>資産評価差額</t>
    <rPh sb="0" eb="2">
      <t>シサン</t>
    </rPh>
    <rPh sb="2" eb="4">
      <t>ヒョウカ</t>
    </rPh>
    <rPh sb="4" eb="6">
      <t>サガク</t>
    </rPh>
    <phoneticPr fontId="11"/>
  </si>
  <si>
    <t>無償所管換等</t>
    <rPh sb="0" eb="2">
      <t>ムショウ</t>
    </rPh>
    <rPh sb="2" eb="4">
      <t>ショカン</t>
    </rPh>
    <rPh sb="4" eb="5">
      <t>ガ</t>
    </rPh>
    <rPh sb="5" eb="6">
      <t>ナド</t>
    </rPh>
    <phoneticPr fontId="11"/>
  </si>
  <si>
    <t>本年度純資産変動額</t>
    <phoneticPr fontId="11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</si>
  <si>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11"/>
  </si>
  <si>
    <t>本年度末純資産残高</t>
    <phoneticPr fontId="11"/>
  </si>
  <si>
    <t>【様式第4号】</t>
    <rPh sb="1" eb="3">
      <t>ヨウシキ</t>
    </rPh>
    <rPh sb="3" eb="4">
      <t>ダイ</t>
    </rPh>
    <rPh sb="5" eb="6">
      <t>ゴウ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</si>
  <si>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11"/>
  </si>
  <si>
    <t>業務支出</t>
    <rPh sb="0" eb="2">
      <t>ギョウム</t>
    </rPh>
    <rPh sb="2" eb="4">
      <t>シシュツ</t>
    </rPh>
    <phoneticPr fontId="11"/>
  </si>
  <si>
    <t>業務費用支出</t>
    <rPh sb="0" eb="2">
      <t>ギョウム</t>
    </rPh>
    <rPh sb="2" eb="4">
      <t>ヒヨウ</t>
    </rPh>
    <rPh sb="4" eb="6">
      <t>シシュツ</t>
    </rPh>
    <phoneticPr fontId="11"/>
  </si>
  <si>
    <t>人件費支出</t>
    <rPh sb="0" eb="3">
      <t>ジンケンヒ</t>
    </rPh>
    <rPh sb="3" eb="5">
      <t>シシュツ</t>
    </rPh>
    <phoneticPr fontId="11"/>
  </si>
  <si>
    <t>物件費等支出</t>
    <rPh sb="0" eb="3">
      <t>ブッケンヒ</t>
    </rPh>
    <rPh sb="3" eb="4">
      <t>ナド</t>
    </rPh>
    <rPh sb="4" eb="6">
      <t>シシュツ</t>
    </rPh>
    <phoneticPr fontId="11"/>
  </si>
  <si>
    <t>支払利息支出</t>
    <rPh sb="0" eb="2">
      <t>シハラ</t>
    </rPh>
    <rPh sb="2" eb="4">
      <t>リソク</t>
    </rPh>
    <rPh sb="4" eb="6">
      <t>シシュツ</t>
    </rPh>
    <phoneticPr fontId="11"/>
  </si>
  <si>
    <t>その他の支出</t>
    <rPh sb="2" eb="3">
      <t>ホカ</t>
    </rPh>
    <rPh sb="4" eb="6">
      <t>シシュツ</t>
    </rPh>
    <phoneticPr fontId="11"/>
  </si>
  <si>
    <t>移転費用支出</t>
    <rPh sb="0" eb="2">
      <t>イテン</t>
    </rPh>
    <rPh sb="2" eb="4">
      <t>ヒヨウ</t>
    </rPh>
    <rPh sb="4" eb="6">
      <t>シシュツ</t>
    </rPh>
    <phoneticPr fontId="11"/>
  </si>
  <si>
    <t>補助金等支出</t>
    <rPh sb="0" eb="3">
      <t>ホジョキン</t>
    </rPh>
    <rPh sb="3" eb="4">
      <t>ナド</t>
    </rPh>
    <rPh sb="4" eb="6">
      <t>シシュツ</t>
    </rPh>
    <phoneticPr fontId="11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</si>
  <si>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11"/>
  </si>
  <si>
    <t>他会計への繰出支出</t>
    <rPh sb="0" eb="1">
      <t>ホカ</t>
    </rPh>
    <rPh sb="1" eb="3">
      <t>カイケイ</t>
    </rPh>
    <rPh sb="5" eb="6">
      <t>ク</t>
    </rPh>
    <rPh sb="6" eb="7">
      <t>ダ</t>
    </rPh>
    <rPh sb="7" eb="9">
      <t>シシュツ</t>
    </rPh>
    <phoneticPr fontId="11"/>
  </si>
  <si>
    <t>業務収入</t>
    <rPh sb="0" eb="2">
      <t>ギョウム</t>
    </rPh>
    <rPh sb="2" eb="4">
      <t>シュウニュウ</t>
    </rPh>
    <phoneticPr fontId="11"/>
  </si>
  <si>
    <t>税収等収入</t>
    <rPh sb="0" eb="2">
      <t>ゼイシュウ</t>
    </rPh>
    <rPh sb="2" eb="3">
      <t>ナド</t>
    </rPh>
    <rPh sb="3" eb="5">
      <t>シュウニュウ</t>
    </rPh>
    <phoneticPr fontId="11"/>
  </si>
  <si>
    <t>国県等補助金収入</t>
    <rPh sb="0" eb="1">
      <t>クニ</t>
    </rPh>
    <rPh sb="1" eb="2">
      <t>ケン</t>
    </rPh>
    <rPh sb="2" eb="3">
      <t>ナド</t>
    </rPh>
    <rPh sb="3" eb="6">
      <t>ホジョキン</t>
    </rPh>
    <rPh sb="6" eb="8">
      <t>シュウニュウ</t>
    </rPh>
    <phoneticPr fontId="11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</si>
  <si>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11"/>
  </si>
  <si>
    <t>その他の収入</t>
    <rPh sb="2" eb="3">
      <t>ホカ</t>
    </rPh>
    <rPh sb="4" eb="6">
      <t>シュウニュウ</t>
    </rPh>
    <phoneticPr fontId="11"/>
  </si>
  <si>
    <t>臨時支出</t>
    <rPh sb="0" eb="2">
      <t>リンジ</t>
    </rPh>
    <rPh sb="2" eb="4">
      <t>シシュツ</t>
    </rPh>
    <phoneticPr fontId="11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</si>
  <si>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11"/>
  </si>
  <si>
    <t>臨時収入</t>
    <rPh sb="0" eb="2">
      <t>リンジ</t>
    </rPh>
    <rPh sb="2" eb="4">
      <t>シュウニュウ</t>
    </rPh>
    <phoneticPr fontId="11"/>
  </si>
  <si>
    <t>業務活動収支</t>
    <rPh sb="0" eb="2">
      <t>ギョウム</t>
    </rPh>
    <rPh sb="2" eb="4">
      <t>カツドウ</t>
    </rPh>
    <rPh sb="4" eb="6">
      <t>シュウシ</t>
    </rPh>
    <phoneticPr fontId="11"/>
  </si>
  <si>
    <t>【投資活動収支】</t>
    <rPh sb="1" eb="3">
      <t>トウシ</t>
    </rPh>
    <rPh sb="3" eb="5">
      <t>カツドウ</t>
    </rPh>
    <rPh sb="5" eb="7">
      <t>シュウシ</t>
    </rPh>
    <phoneticPr fontId="11"/>
  </si>
  <si>
    <t>投資活動支出</t>
    <rPh sb="0" eb="2">
      <t>トウシ</t>
    </rPh>
    <rPh sb="2" eb="4">
      <t>カツドウ</t>
    </rPh>
    <rPh sb="4" eb="6">
      <t>シシュツ</t>
    </rPh>
    <phoneticPr fontId="11"/>
  </si>
  <si>
    <t>公共施設等整備費支出</t>
    <rPh sb="0" eb="2">
      <t>コウキョウ</t>
    </rPh>
    <rPh sb="2" eb="4">
      <t>シセツ</t>
    </rPh>
    <rPh sb="4" eb="5">
      <t>ナド</t>
    </rPh>
    <rPh sb="5" eb="7">
      <t>セイビ</t>
    </rPh>
    <rPh sb="7" eb="8">
      <t>ヒ</t>
    </rPh>
    <rPh sb="8" eb="10">
      <t>シシュツ</t>
    </rPh>
    <phoneticPr fontId="11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</si>
  <si>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11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</si>
  <si>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11"/>
  </si>
  <si>
    <t>貸付金支出</t>
    <rPh sb="0" eb="3">
      <t>カシツケキン</t>
    </rPh>
    <rPh sb="3" eb="5">
      <t>シシュツ</t>
    </rPh>
    <phoneticPr fontId="11"/>
  </si>
  <si>
    <t>投資活動収入</t>
    <rPh sb="0" eb="2">
      <t>トウシ</t>
    </rPh>
    <rPh sb="2" eb="4">
      <t>カツドウ</t>
    </rPh>
    <rPh sb="4" eb="6">
      <t>シュウニュウ</t>
    </rPh>
    <phoneticPr fontId="11"/>
  </si>
  <si>
    <t>基金取崩収入</t>
    <rPh sb="0" eb="2">
      <t>キキン</t>
    </rPh>
    <rPh sb="2" eb="4">
      <t>トリクズシ</t>
    </rPh>
    <rPh sb="4" eb="6">
      <t>シュウニュウ</t>
    </rPh>
    <phoneticPr fontId="11"/>
  </si>
  <si>
    <t>貸付金元金回収収入</t>
    <rPh sb="0" eb="3">
      <t>カシツケキン</t>
    </rPh>
    <rPh sb="3" eb="5">
      <t>ガンキン</t>
    </rPh>
    <rPh sb="5" eb="7">
      <t>カイシュウ</t>
    </rPh>
    <rPh sb="7" eb="9">
      <t>シュウニュウ</t>
    </rPh>
    <phoneticPr fontId="11"/>
  </si>
  <si>
    <t>資産売却収入</t>
    <rPh sb="0" eb="2">
      <t>シサン</t>
    </rPh>
    <rPh sb="2" eb="4">
      <t>バイキャク</t>
    </rPh>
    <rPh sb="4" eb="6">
      <t>シュウニュウ</t>
    </rPh>
    <phoneticPr fontId="11"/>
  </si>
  <si>
    <t>投資活動収支</t>
    <rPh sb="0" eb="2">
      <t>トウシ</t>
    </rPh>
    <rPh sb="2" eb="4">
      <t>カツドウ</t>
    </rPh>
    <rPh sb="4" eb="6">
      <t>シュウシ</t>
    </rPh>
    <phoneticPr fontId="11"/>
  </si>
  <si>
    <t>【財務活動収支】</t>
    <rPh sb="1" eb="3">
      <t>ザイム</t>
    </rPh>
    <rPh sb="3" eb="5">
      <t>カツドウ</t>
    </rPh>
    <rPh sb="5" eb="7">
      <t>シュウシ</t>
    </rPh>
    <phoneticPr fontId="11"/>
  </si>
  <si>
    <t>財務活動支出</t>
    <rPh sb="0" eb="2">
      <t>ザイム</t>
    </rPh>
    <rPh sb="2" eb="4">
      <t>カツドウ</t>
    </rPh>
    <rPh sb="4" eb="6">
      <t>シシュツ</t>
    </rPh>
    <phoneticPr fontId="11"/>
  </si>
  <si>
    <t>財務活動収入</t>
    <rPh sb="0" eb="2">
      <t>ザイム</t>
    </rPh>
    <rPh sb="2" eb="4">
      <t>カツドウ</t>
    </rPh>
    <rPh sb="4" eb="6">
      <t>シュウニュウ</t>
    </rPh>
    <phoneticPr fontId="11"/>
  </si>
  <si>
    <t>財務活動収支</t>
    <rPh sb="0" eb="2">
      <t>ザイム</t>
    </rPh>
    <rPh sb="2" eb="4">
      <t>カツドウ</t>
    </rPh>
    <rPh sb="4" eb="6">
      <t>シュウシ</t>
    </rPh>
    <phoneticPr fontId="11"/>
  </si>
  <si>
    <t>本年度資金収支額</t>
    <rPh sb="0" eb="3">
      <t>ホンネンド</t>
    </rPh>
    <rPh sb="3" eb="5">
      <t>シキン</t>
    </rPh>
    <rPh sb="5" eb="7">
      <t>シュウシ</t>
    </rPh>
    <rPh sb="7" eb="8">
      <t>ガク</t>
    </rPh>
    <phoneticPr fontId="11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</si>
  <si>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11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</si>
  <si>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11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</si>
  <si>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11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</si>
  <si>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0">
      <t>ゾウゲン</t>
    </rPh>
    <rPh sb="10" eb="11">
      <t>ガク</t>
    </rPh>
    <phoneticPr fontId="11"/>
  </si>
  <si>
    <t>本年度末歳計外現金残高</t>
    <rPh sb="0" eb="3">
      <t>ホンネンド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11"/>
  </si>
  <si>
    <t>本年度末現金預金残高</t>
    <rPh sb="0" eb="3">
      <t>ホンネンド</t>
    </rPh>
    <rPh sb="3" eb="4">
      <t>マツ</t>
    </rPh>
    <rPh sb="4" eb="6">
      <t>ゲンキン</t>
    </rPh>
    <rPh sb="6" eb="8">
      <t>ヨキン</t>
    </rPh>
    <rPh sb="8" eb="10">
      <t>ザンダカ</t>
    </rPh>
    <phoneticPr fontId="11"/>
  </si>
  <si>
    <t>（単位：円）</t>
    <rPh sb="1" eb="3">
      <t>タンイ</t>
    </rPh>
    <rPh sb="4" eb="5">
      <t>エン</t>
    </rPh>
    <phoneticPr fontId="11"/>
  </si>
  <si>
    <t>【様式第２号】</t>
    <rPh sb="1" eb="3">
      <t>ヨウシキ</t>
    </rPh>
    <rPh sb="3" eb="4">
      <t>ダイ</t>
    </rPh>
    <rPh sb="5" eb="6">
      <t>ゴウ</t>
    </rPh>
    <phoneticPr fontId="11"/>
  </si>
  <si>
    <t>経常費用</t>
    <phoneticPr fontId="11"/>
  </si>
  <si>
    <t>業務費用</t>
    <phoneticPr fontId="11"/>
  </si>
  <si>
    <t>　</t>
    <phoneticPr fontId="11"/>
  </si>
  <si>
    <r>
      <t>その他の</t>
    </r>
    <r>
      <rPr>
        <sz val="10"/>
        <rFont val="ＭＳ Ｐゴシック"/>
        <family val="3"/>
        <charset val="128"/>
      </rPr>
      <t>業務費用</t>
    </r>
    <rPh sb="2" eb="3">
      <t>タ</t>
    </rPh>
    <rPh sb="4" eb="6">
      <t>ギョウム</t>
    </rPh>
    <rPh sb="6" eb="8">
      <t>ヒヨウ</t>
    </rPh>
    <phoneticPr fontId="11"/>
  </si>
  <si>
    <t>その他</t>
    <phoneticPr fontId="11"/>
  </si>
  <si>
    <t>臨時利益</t>
    <rPh sb="0" eb="2">
      <t>リンジ</t>
    </rPh>
    <rPh sb="2" eb="4">
      <t>リエキ</t>
    </rPh>
    <phoneticPr fontId="11"/>
  </si>
  <si>
    <t>純行政コスト</t>
    <rPh sb="0" eb="1">
      <t>ジュン</t>
    </rPh>
    <rPh sb="1" eb="3">
      <t>ギョウセイ</t>
    </rPh>
    <phoneticPr fontId="11"/>
  </si>
  <si>
    <t>【様式第３号】</t>
    <rPh sb="1" eb="3">
      <t>ヨウシキ</t>
    </rPh>
    <rPh sb="3" eb="4">
      <t>ダイ</t>
    </rPh>
    <rPh sb="5" eb="6">
      <t>ゴウ</t>
    </rPh>
    <phoneticPr fontId="11"/>
  </si>
  <si>
    <t>合計</t>
    <rPh sb="0" eb="2">
      <t>ゴウケイ</t>
    </rPh>
    <phoneticPr fontId="11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</si>
  <si>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11"/>
  </si>
  <si>
    <t>余剰分
（不足分）</t>
    <rPh sb="0" eb="3">
      <t>ヨジョウブン</t>
    </rPh>
    <rPh sb="5" eb="8">
      <t>フソクブン</t>
    </rPh>
    <phoneticPr fontId="11"/>
  </si>
  <si>
    <t>純行政コスト（△）</t>
    <rPh sb="0" eb="1">
      <t>ジュン</t>
    </rPh>
    <rPh sb="1" eb="3">
      <t>ギョウセイ</t>
    </rPh>
    <phoneticPr fontId="11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</si>
  <si>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11"/>
  </si>
  <si>
    <t>本年度差額</t>
    <rPh sb="0" eb="3">
      <t>ホンネンド</t>
    </rPh>
    <rPh sb="3" eb="5">
      <t>サガク</t>
    </rPh>
    <phoneticPr fontId="11"/>
  </si>
  <si>
    <t>固定資産等の変動（内部変動）</t>
    <rPh sb="0" eb="2">
      <t>コテイ</t>
    </rPh>
    <rPh sb="2" eb="4">
      <t>シサン</t>
    </rPh>
    <rPh sb="4" eb="5">
      <t>ナド</t>
    </rPh>
    <rPh sb="6" eb="8">
      <t>ヘンドウ</t>
    </rPh>
    <rPh sb="9" eb="11">
      <t>ナイブ</t>
    </rPh>
    <rPh sb="11" eb="13">
      <t>ヘンドウ</t>
    </rPh>
    <phoneticPr fontId="11"/>
  </si>
  <si>
    <t>無償所管換等</t>
    <rPh sb="0" eb="2">
      <t>ムショウ</t>
    </rPh>
    <rPh sb="2" eb="4">
      <t>ショカン</t>
    </rPh>
    <rPh sb="4" eb="5">
      <t>カ</t>
    </rPh>
    <rPh sb="5" eb="6">
      <t>ナド</t>
    </rPh>
    <phoneticPr fontId="11"/>
  </si>
  <si>
    <t>本年度純資産変動額</t>
    <rPh sb="0" eb="3">
      <t>ホンネンド</t>
    </rPh>
    <rPh sb="3" eb="6">
      <t>ジュンシサン</t>
    </rPh>
    <rPh sb="6" eb="8">
      <t>ヘンドウ</t>
    </rPh>
    <rPh sb="8" eb="9">
      <t>ガク</t>
    </rPh>
    <phoneticPr fontId="11"/>
  </si>
  <si>
    <t>本年度末純資産残高</t>
    <rPh sb="0" eb="3">
      <t>ホンネンド</t>
    </rPh>
    <rPh sb="3" eb="4">
      <t>マツ</t>
    </rPh>
    <rPh sb="4" eb="7">
      <t>ジュンシサン</t>
    </rPh>
    <rPh sb="7" eb="9">
      <t>ザンダカ</t>
    </rPh>
    <phoneticPr fontId="11"/>
  </si>
  <si>
    <t>繰延資産</t>
    <rPh sb="0" eb="2">
      <t>クリノベ</t>
    </rPh>
    <rPh sb="2" eb="4">
      <t>シサン</t>
    </rPh>
    <phoneticPr fontId="11"/>
  </si>
  <si>
    <t>全体貸借対照表</t>
    <rPh sb="0" eb="2">
      <t>ゼンタイ</t>
    </rPh>
    <rPh sb="2" eb="4">
      <t>タイシャク</t>
    </rPh>
    <rPh sb="4" eb="7">
      <t>タイショウヒョウ</t>
    </rPh>
    <phoneticPr fontId="11"/>
  </si>
  <si>
    <t>全体行政コスト計算書</t>
    <rPh sb="0" eb="2">
      <t>ゼンタイ</t>
    </rPh>
    <rPh sb="2" eb="4">
      <t>ギョウセイ</t>
    </rPh>
    <rPh sb="7" eb="10">
      <t>ケイサンショ</t>
    </rPh>
    <phoneticPr fontId="11"/>
  </si>
  <si>
    <t>全体純資産変動計算書</t>
    <rPh sb="0" eb="2">
      <t>ゼンタイ</t>
    </rPh>
    <rPh sb="2" eb="5">
      <t>ジュンシサン</t>
    </rPh>
    <rPh sb="5" eb="7">
      <t>ヘンドウ</t>
    </rPh>
    <rPh sb="7" eb="10">
      <t>ケイサンショ</t>
    </rPh>
    <phoneticPr fontId="11"/>
  </si>
  <si>
    <t>全体行政コスト及び純資産変動計算書</t>
    <rPh sb="0" eb="2">
      <t>ゼンタイ</t>
    </rPh>
    <rPh sb="2" eb="4">
      <t>ギョウセイ</t>
    </rPh>
    <rPh sb="7" eb="8">
      <t>オヨ</t>
    </rPh>
    <rPh sb="9" eb="12">
      <t>ジュンシサン</t>
    </rPh>
    <rPh sb="12" eb="14">
      <t>ヘンドウ</t>
    </rPh>
    <rPh sb="14" eb="17">
      <t>ケイサンショ</t>
    </rPh>
    <phoneticPr fontId="11"/>
  </si>
  <si>
    <t>全体資金収支計算書</t>
    <rPh sb="0" eb="2">
      <t>ゼンタイ</t>
    </rPh>
    <rPh sb="2" eb="4">
      <t>シキン</t>
    </rPh>
    <rPh sb="4" eb="6">
      <t>シュウシ</t>
    </rPh>
    <rPh sb="6" eb="9">
      <t>ケイサンショ</t>
    </rPh>
    <phoneticPr fontId="11"/>
  </si>
  <si>
    <t>作業フォルダ</t>
    <rPh sb="0" eb="2">
      <t>サギョウ</t>
    </rPh>
    <phoneticPr fontId="11"/>
  </si>
  <si>
    <t>単位（表示用）</t>
    <rPh sb="0" eb="2">
      <t>タンイ</t>
    </rPh>
    <rPh sb="3" eb="5">
      <t>ヒョウジ</t>
    </rPh>
    <rPh sb="5" eb="6">
      <t>ヨウ</t>
    </rPh>
    <phoneticPr fontId="11"/>
  </si>
  <si>
    <t>単位</t>
    <rPh sb="0" eb="2">
      <t>タンイ</t>
    </rPh>
    <phoneticPr fontId="11"/>
  </si>
  <si>
    <t>（単位：円）</t>
    <phoneticPr fontId="11"/>
  </si>
  <si>
    <t>（単位：円）</t>
    <phoneticPr fontId="3"/>
  </si>
  <si>
    <t>構成比</t>
    <rPh sb="0" eb="2">
      <t>コウセイ</t>
    </rPh>
    <rPh sb="2" eb="3">
      <t>ヒ</t>
    </rPh>
    <phoneticPr fontId="3"/>
  </si>
  <si>
    <t>構成比</t>
    <rPh sb="0" eb="3">
      <t>コウセイヒ</t>
    </rPh>
    <phoneticPr fontId="3"/>
  </si>
  <si>
    <t>-</t>
    <phoneticPr fontId="3"/>
  </si>
  <si>
    <t>流動負債</t>
    <phoneticPr fontId="11"/>
  </si>
  <si>
    <t>-</t>
  </si>
  <si>
    <t>船舶</t>
    <phoneticPr fontId="11"/>
  </si>
  <si>
    <t>船舶減価償却累計額</t>
    <phoneticPr fontId="11"/>
  </si>
  <si>
    <t>浮標等減価償却累計額</t>
    <phoneticPr fontId="11"/>
  </si>
  <si>
    <t>預り金</t>
    <phoneticPr fontId="11"/>
  </si>
  <si>
    <t>その他</t>
    <phoneticPr fontId="11"/>
  </si>
  <si>
    <t>投資損失引当金</t>
    <phoneticPr fontId="11"/>
  </si>
  <si>
    <t>繰延資産</t>
    <rPh sb="0" eb="2">
      <t>クリノベ</t>
    </rPh>
    <rPh sb="2" eb="4">
      <t>シサン</t>
    </rPh>
    <phoneticPr fontId="3"/>
  </si>
  <si>
    <t>（単位：円）</t>
    <phoneticPr fontId="11"/>
  </si>
  <si>
    <t>経常費用</t>
    <phoneticPr fontId="11"/>
  </si>
  <si>
    <t>業務費用</t>
    <phoneticPr fontId="11"/>
  </si>
  <si>
    <t>-</t>
    <phoneticPr fontId="3"/>
  </si>
  <si>
    <t>（単位：円）</t>
    <phoneticPr fontId="3"/>
  </si>
  <si>
    <t>-</t>
    <phoneticPr fontId="3"/>
  </si>
  <si>
    <t>　</t>
    <phoneticPr fontId="11"/>
  </si>
  <si>
    <t>　</t>
    <phoneticPr fontId="11"/>
  </si>
  <si>
    <t>-</t>
    <phoneticPr fontId="3"/>
  </si>
  <si>
    <t>純行政コスト</t>
    <phoneticPr fontId="11"/>
  </si>
  <si>
    <t>-</t>
    <phoneticPr fontId="3"/>
  </si>
  <si>
    <t>-</t>
    <phoneticPr fontId="3"/>
  </si>
  <si>
    <t>船舶</t>
    <phoneticPr fontId="11"/>
  </si>
  <si>
    <t>業務費用</t>
    <phoneticPr fontId="11"/>
  </si>
  <si>
    <t>その他</t>
    <phoneticPr fontId="11"/>
  </si>
  <si>
    <t>（単位：円）</t>
    <phoneticPr fontId="3"/>
  </si>
  <si>
    <t>その他</t>
    <phoneticPr fontId="11"/>
  </si>
  <si>
    <t>純行政コスト</t>
    <phoneticPr fontId="11"/>
  </si>
  <si>
    <t>国県等補助金</t>
    <phoneticPr fontId="11"/>
  </si>
  <si>
    <t>本年度純資産変動額</t>
    <phoneticPr fontId="11"/>
  </si>
  <si>
    <t>本年度末純資産残高</t>
    <phoneticPr fontId="11"/>
  </si>
  <si>
    <t>-</t>
    <phoneticPr fontId="3"/>
  </si>
  <si>
    <t>【負債の部】</t>
  </si>
  <si>
    <t>固定負債</t>
  </si>
  <si>
    <t>長期未払金</t>
  </si>
  <si>
    <t>退職手当引当金</t>
  </si>
  <si>
    <t>損失補償等引当金</t>
  </si>
  <si>
    <t>その他</t>
  </si>
  <si>
    <t>流動負債</t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</si>
  <si>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</si>
  <si>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</si>
  <si>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</si>
  <si>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</si>
  <si>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</si>
  <si>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</si>
  <si>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</si>
  <si>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【純資産の部】</t>
  </si>
  <si>
    <t>固定資産等形成分</t>
  </si>
  <si>
    <t>余剰分（不足分）</t>
  </si>
  <si>
    <t>純資産合計</t>
  </si>
  <si>
    <t>負債及び純資産合計</t>
  </si>
  <si>
    <t>　</t>
  </si>
  <si>
    <t>金額</t>
  </si>
  <si>
    <t>住民数</t>
    <rPh sb="0" eb="2">
      <t>ジュウミン</t>
    </rPh>
    <rPh sb="2" eb="3">
      <t>スウ</t>
    </rPh>
    <phoneticPr fontId="11"/>
  </si>
  <si>
    <t>世帯数</t>
    <rPh sb="0" eb="2">
      <t>セタイ</t>
    </rPh>
    <rPh sb="2" eb="3">
      <t>スウ</t>
    </rPh>
    <phoneticPr fontId="11"/>
  </si>
  <si>
    <t>一人あたり・世帯あたり作成用</t>
    <rPh sb="0" eb="2">
      <t>ヒトリ</t>
    </rPh>
    <rPh sb="6" eb="8">
      <t>セタイ</t>
    </rPh>
    <rPh sb="11" eb="13">
      <t>サクセイ</t>
    </rPh>
    <rPh sb="13" eb="14">
      <t>ヨウ</t>
    </rPh>
    <phoneticPr fontId="3"/>
  </si>
  <si>
    <t>地方債等</t>
    <rPh sb="0" eb="3">
      <t>チホウサイ</t>
    </rPh>
    <rPh sb="3" eb="4">
      <t>トウ</t>
    </rPh>
    <phoneticPr fontId="11"/>
  </si>
  <si>
    <t>1年内償還予定地方債等</t>
    <rPh sb="1" eb="2">
      <t>ネン</t>
    </rPh>
    <rPh sb="3" eb="5">
      <t>ショウカン</t>
    </rPh>
    <rPh sb="5" eb="7">
      <t>ヨテイ</t>
    </rPh>
    <rPh sb="7" eb="10">
      <t>チホウサイ</t>
    </rPh>
    <rPh sb="10" eb="11">
      <t>トウ</t>
    </rPh>
    <phoneticPr fontId="11"/>
  </si>
  <si>
    <t>地方債等償還支出</t>
    <rPh sb="0" eb="3">
      <t>チホウサイ</t>
    </rPh>
    <rPh sb="3" eb="4">
      <t>トウ</t>
    </rPh>
    <rPh sb="4" eb="6">
      <t>ショウカン</t>
    </rPh>
    <rPh sb="6" eb="8">
      <t>シシュツ</t>
    </rPh>
    <phoneticPr fontId="11"/>
  </si>
  <si>
    <t>地方債等発行収入</t>
    <rPh sb="0" eb="3">
      <t>チホウサイ</t>
    </rPh>
    <rPh sb="3" eb="4">
      <t>トウ</t>
    </rPh>
    <rPh sb="4" eb="6">
      <t>ハッコウ</t>
    </rPh>
    <rPh sb="6" eb="8">
      <t>シュウニュウ</t>
    </rPh>
    <phoneticPr fontId="11"/>
  </si>
  <si>
    <t>地方債等</t>
    <rPh sb="3" eb="4">
      <t>トウ</t>
    </rPh>
    <phoneticPr fontId="3"/>
  </si>
  <si>
    <t>1年内償還予定地方債等</t>
    <rPh sb="10" eb="11">
      <t>トウ</t>
    </rPh>
    <phoneticPr fontId="3"/>
  </si>
  <si>
    <t>C:\EUC</t>
    <phoneticPr fontId="11"/>
  </si>
  <si>
    <t>全体</t>
  </si>
  <si>
    <t>（令和 6年 3月31日現在）</t>
    <phoneticPr fontId="3"/>
  </si>
  <si>
    <t>自　令和 5年 4月 1日</t>
    <phoneticPr fontId="11"/>
  </si>
  <si>
    <t>至　令和 6年 3月31日</t>
    <phoneticPr fontId="11"/>
  </si>
  <si>
    <t>自　令和 5年 4月 1日</t>
    <phoneticPr fontId="3"/>
  </si>
  <si>
    <t>至　令和 6年 3月31日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</si>
</sst>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;&quot;△ &quot;#,##0;&quot;-&quot;"/>
    <numFmt numFmtId="178" formatCode="0.0%"/>
    <numFmt numFmtId="179" formatCode="0.0%;&quot;△&quot;0.0%;\ \-"/>
  </numFmts>
  <fonts count="31">
    <font>
      <sz val="9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i/>
      <strike/>
      <sz val="10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trike/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2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7" fillId="0" borderId="0"/>
    <xf numFmtId="0" fontId="1" fillId="0" borderId="0"/>
    <xf numFmtId="0" fontId="26" fillId="0" borderId="56">
      <alignment horizontal="center" vertical="center"/>
    </xf>
  </cellStyleXfs>
  <cellXfs count="421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Alignment="1">
      <alignment horizontal="justify" vertical="center"/>
    </xf>
    <xf numFmtId="0" fontId="6" fillId="0" borderId="0" xfId="0" applyFont="1" applyAlignment="1">
      <alignment horizontal="right"/>
    </xf>
    <xf numFmtId="0" fontId="2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38" fontId="8" fillId="0" borderId="0" xfId="1" applyFont="1" applyFill="1" applyAlignment="1">
      <alignment horizontal="right" vertical="center"/>
    </xf>
    <xf numFmtId="0" fontId="12" fillId="0" borderId="0" xfId="4" applyFont="1" applyAlignment="1">
      <alignment horizontal="center" vertical="center"/>
    </xf>
    <xf numFmtId="0" fontId="7" fillId="0" borderId="0" xfId="4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0" xfId="0" applyFont="1">
      <alignment vertical="center"/>
    </xf>
    <xf numFmtId="38" fontId="1" fillId="0" borderId="0" xfId="1" applyFont="1" applyFill="1" applyBorder="1" applyAlignment="1">
      <alignment vertical="center"/>
    </xf>
    <xf numFmtId="0" fontId="1" fillId="0" borderId="0" xfId="5" applyFont="1">
      <alignment vertical="center"/>
    </xf>
    <xf numFmtId="176" fontId="1" fillId="0" borderId="6" xfId="0" applyNumberFormat="1" applyFont="1" applyBorder="1" applyAlignment="1">
      <alignment horizontal="right" vertical="center"/>
    </xf>
    <xf numFmtId="38" fontId="1" fillId="0" borderId="5" xfId="1" applyFont="1" applyFill="1" applyBorder="1" applyAlignment="1">
      <alignment vertical="center"/>
    </xf>
    <xf numFmtId="177" fontId="1" fillId="0" borderId="6" xfId="0" applyNumberFormat="1" applyFont="1" applyBorder="1" applyAlignment="1">
      <alignment horizontal="right" vertical="center"/>
    </xf>
    <xf numFmtId="38" fontId="14" fillId="0" borderId="0" xfId="1" applyFont="1" applyFill="1" applyBorder="1" applyAlignment="1">
      <alignment vertical="center"/>
    </xf>
    <xf numFmtId="0" fontId="14" fillId="0" borderId="0" xfId="0" applyFont="1">
      <alignment vertical="center"/>
    </xf>
    <xf numFmtId="38" fontId="15" fillId="0" borderId="0" xfId="1" applyFont="1" applyFill="1" applyBorder="1" applyAlignment="1">
      <alignment vertical="center"/>
    </xf>
    <xf numFmtId="0" fontId="15" fillId="0" borderId="0" xfId="0" applyFont="1">
      <alignment vertical="center"/>
    </xf>
    <xf numFmtId="177" fontId="1" fillId="0" borderId="10" xfId="0" applyNumberFormat="1" applyFont="1" applyBorder="1" applyAlignment="1">
      <alignment horizontal="right" vertical="center"/>
    </xf>
    <xf numFmtId="38" fontId="1" fillId="0" borderId="0" xfId="1" applyFont="1" applyFill="1" applyBorder="1" applyAlignment="1">
      <alignment horizontal="center" vertical="center"/>
    </xf>
    <xf numFmtId="38" fontId="17" fillId="0" borderId="0" xfId="1" applyFont="1" applyFill="1" applyBorder="1" applyAlignment="1">
      <alignment vertical="center"/>
    </xf>
    <xf numFmtId="0" fontId="17" fillId="0" borderId="0" xfId="0" applyFont="1">
      <alignment vertical="center"/>
    </xf>
    <xf numFmtId="0" fontId="1" fillId="0" borderId="11" xfId="0" applyFont="1" applyBorder="1">
      <alignment vertical="center"/>
    </xf>
    <xf numFmtId="38" fontId="18" fillId="0" borderId="0" xfId="1" applyFont="1" applyFill="1" applyBorder="1" applyAlignment="1">
      <alignment vertical="center"/>
    </xf>
    <xf numFmtId="0" fontId="18" fillId="0" borderId="0" xfId="0" applyFont="1">
      <alignment vertical="center"/>
    </xf>
    <xf numFmtId="177" fontId="1" fillId="0" borderId="18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0" fontId="20" fillId="0" borderId="0" xfId="0" applyFont="1">
      <alignment vertical="center"/>
    </xf>
    <xf numFmtId="0" fontId="0" fillId="0" borderId="0" xfId="0" applyAlignment="1"/>
    <xf numFmtId="0" fontId="8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38" fontId="1" fillId="0" borderId="21" xfId="1" applyFont="1" applyFill="1" applyBorder="1" applyAlignment="1">
      <alignment vertical="center"/>
    </xf>
    <xf numFmtId="176" fontId="1" fillId="0" borderId="0" xfId="0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38" fontId="1" fillId="0" borderId="8" xfId="1" applyFont="1" applyFill="1" applyBorder="1" applyAlignment="1">
      <alignment vertical="center"/>
    </xf>
    <xf numFmtId="0" fontId="17" fillId="0" borderId="8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6" applyFont="1" applyAlignment="1">
      <alignment horizontal="left" vertical="center"/>
    </xf>
    <xf numFmtId="0" fontId="1" fillId="0" borderId="12" xfId="0" applyFont="1" applyBorder="1">
      <alignment vertical="center"/>
    </xf>
    <xf numFmtId="0" fontId="1" fillId="0" borderId="0" xfId="6" applyFont="1">
      <alignment vertical="center"/>
    </xf>
    <xf numFmtId="0" fontId="14" fillId="0" borderId="8" xfId="0" applyFont="1" applyBorder="1">
      <alignment vertical="center"/>
    </xf>
    <xf numFmtId="0" fontId="1" fillId="0" borderId="8" xfId="6" applyFont="1" applyBorder="1">
      <alignment vertical="center"/>
    </xf>
    <xf numFmtId="0" fontId="1" fillId="0" borderId="8" xfId="6" applyFont="1" applyBorder="1" applyAlignment="1">
      <alignment horizontal="left" vertical="center"/>
    </xf>
    <xf numFmtId="0" fontId="17" fillId="0" borderId="0" xfId="6" applyFont="1" applyAlignment="1">
      <alignment horizontal="left" vertical="center"/>
    </xf>
    <xf numFmtId="0" fontId="17" fillId="0" borderId="0" xfId="6" applyFont="1">
      <alignment vertical="center"/>
    </xf>
    <xf numFmtId="0" fontId="1" fillId="0" borderId="13" xfId="6" applyFont="1" applyBorder="1">
      <alignment vertical="center"/>
    </xf>
    <xf numFmtId="0" fontId="17" fillId="0" borderId="13" xfId="6" applyFont="1" applyBorder="1">
      <alignment vertical="center"/>
    </xf>
    <xf numFmtId="0" fontId="17" fillId="0" borderId="13" xfId="6" applyFont="1" applyBorder="1" applyAlignment="1">
      <alignment horizontal="left" vertical="center"/>
    </xf>
    <xf numFmtId="0" fontId="17" fillId="0" borderId="13" xfId="0" applyFont="1" applyBorder="1">
      <alignment vertical="center"/>
    </xf>
    <xf numFmtId="0" fontId="1" fillId="0" borderId="48" xfId="0" applyFont="1" applyBorder="1">
      <alignment vertical="center"/>
    </xf>
    <xf numFmtId="0" fontId="1" fillId="0" borderId="49" xfId="0" applyFont="1" applyBorder="1">
      <alignment vertical="center"/>
    </xf>
    <xf numFmtId="0" fontId="14" fillId="0" borderId="49" xfId="0" applyFont="1" applyBorder="1">
      <alignment vertical="center"/>
    </xf>
    <xf numFmtId="0" fontId="1" fillId="0" borderId="49" xfId="6" applyFont="1" applyBorder="1">
      <alignment vertical="center"/>
    </xf>
    <xf numFmtId="0" fontId="17" fillId="0" borderId="49" xfId="6" applyFont="1" applyBorder="1">
      <alignment vertical="center"/>
    </xf>
    <xf numFmtId="0" fontId="17" fillId="0" borderId="49" xfId="6" applyFont="1" applyBorder="1" applyAlignment="1">
      <alignment horizontal="left" vertical="center"/>
    </xf>
    <xf numFmtId="0" fontId="18" fillId="0" borderId="49" xfId="6" applyFont="1" applyBorder="1" applyAlignment="1">
      <alignment horizontal="left" vertical="center"/>
    </xf>
    <xf numFmtId="0" fontId="17" fillId="0" borderId="49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4" fillId="0" borderId="3" xfId="0" applyFont="1" applyBorder="1">
      <alignment vertical="center"/>
    </xf>
    <xf numFmtId="176" fontId="13" fillId="0" borderId="0" xfId="0" applyNumberFormat="1" applyFont="1">
      <alignment vertical="center"/>
    </xf>
    <xf numFmtId="0" fontId="9" fillId="0" borderId="0" xfId="0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38" fontId="1" fillId="0" borderId="20" xfId="1" applyFont="1" applyFill="1" applyBorder="1" applyAlignment="1">
      <alignment vertical="center"/>
    </xf>
    <xf numFmtId="0" fontId="1" fillId="0" borderId="21" xfId="6" applyFont="1" applyBorder="1">
      <alignment vertical="center"/>
    </xf>
    <xf numFmtId="0" fontId="1" fillId="0" borderId="21" xfId="6" applyFont="1" applyBorder="1" applyAlignment="1">
      <alignment horizontal="left" vertical="center"/>
    </xf>
    <xf numFmtId="0" fontId="1" fillId="0" borderId="22" xfId="0" applyFont="1" applyBorder="1">
      <alignment vertical="center"/>
    </xf>
    <xf numFmtId="176" fontId="1" fillId="0" borderId="53" xfId="0" applyNumberFormat="1" applyFont="1" applyBorder="1" applyAlignment="1">
      <alignment horizontal="center" vertical="center"/>
    </xf>
    <xf numFmtId="177" fontId="1" fillId="0" borderId="6" xfId="0" applyNumberFormat="1" applyFont="1" applyBorder="1">
      <alignment vertical="center"/>
    </xf>
    <xf numFmtId="0" fontId="14" fillId="0" borderId="0" xfId="6" applyFont="1" applyAlignment="1">
      <alignment horizontal="left" vertical="center"/>
    </xf>
    <xf numFmtId="0" fontId="1" fillId="0" borderId="5" xfId="5" applyFont="1" applyBorder="1">
      <alignment vertical="center"/>
    </xf>
    <xf numFmtId="0" fontId="1" fillId="0" borderId="8" xfId="5" applyFont="1" applyBorder="1">
      <alignment vertical="center"/>
    </xf>
    <xf numFmtId="0" fontId="1" fillId="0" borderId="9" xfId="0" applyFont="1" applyBorder="1">
      <alignment vertical="center"/>
    </xf>
    <xf numFmtId="177" fontId="1" fillId="0" borderId="10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77" fontId="1" fillId="0" borderId="54" xfId="0" applyNumberFormat="1" applyFont="1" applyBorder="1">
      <alignment vertical="center"/>
    </xf>
    <xf numFmtId="0" fontId="1" fillId="0" borderId="21" xfId="0" applyFont="1" applyBorder="1" applyAlignment="1">
      <alignment horizontal="left" vertical="center"/>
    </xf>
    <xf numFmtId="176" fontId="1" fillId="0" borderId="3" xfId="0" applyNumberFormat="1" applyFont="1" applyBorder="1">
      <alignment vertical="center"/>
    </xf>
    <xf numFmtId="0" fontId="14" fillId="0" borderId="5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4" fillId="0" borderId="2" xfId="0" applyFont="1" applyBorder="1">
      <alignment vertical="center"/>
    </xf>
    <xf numFmtId="38" fontId="1" fillId="0" borderId="3" xfId="1" applyFont="1" applyFill="1" applyBorder="1" applyAlignment="1">
      <alignment vertical="center"/>
    </xf>
    <xf numFmtId="0" fontId="1" fillId="0" borderId="3" xfId="5" applyFont="1" applyBorder="1">
      <alignment vertical="center"/>
    </xf>
    <xf numFmtId="177" fontId="1" fillId="0" borderId="4" xfId="0" applyNumberFormat="1" applyFont="1" applyBorder="1">
      <alignment vertical="center"/>
    </xf>
    <xf numFmtId="0" fontId="20" fillId="0" borderId="0" xfId="14" applyFont="1">
      <alignment vertical="center"/>
    </xf>
    <xf numFmtId="0" fontId="8" fillId="0" borderId="0" xfId="14" applyFont="1" applyAlignment="1"/>
    <xf numFmtId="0" fontId="7" fillId="0" borderId="0" xfId="14" applyAlignment="1"/>
    <xf numFmtId="0" fontId="7" fillId="0" borderId="0" xfId="14" applyAlignment="1">
      <alignment horizontal="right"/>
    </xf>
    <xf numFmtId="38" fontId="1" fillId="0" borderId="5" xfId="11" applyFont="1" applyFill="1" applyBorder="1" applyAlignment="1">
      <alignment vertical="center"/>
    </xf>
    <xf numFmtId="38" fontId="1" fillId="0" borderId="0" xfId="11" applyFont="1" applyFill="1" applyBorder="1" applyAlignment="1">
      <alignment vertical="center"/>
    </xf>
    <xf numFmtId="0" fontId="1" fillId="0" borderId="0" xfId="14" applyFont="1">
      <alignment vertical="center"/>
    </xf>
    <xf numFmtId="0" fontId="14" fillId="0" borderId="0" xfId="14" applyFont="1">
      <alignment vertical="center"/>
    </xf>
    <xf numFmtId="38" fontId="14" fillId="0" borderId="0" xfId="11" applyFont="1" applyFill="1" applyBorder="1" applyAlignment="1">
      <alignment vertical="center"/>
    </xf>
    <xf numFmtId="0" fontId="27" fillId="0" borderId="0" xfId="14" applyFont="1">
      <alignment vertical="center"/>
    </xf>
    <xf numFmtId="38" fontId="1" fillId="0" borderId="7" xfId="11" applyFont="1" applyFill="1" applyBorder="1" applyAlignment="1">
      <alignment vertical="center"/>
    </xf>
    <xf numFmtId="38" fontId="1" fillId="0" borderId="8" xfId="11" applyFont="1" applyFill="1" applyBorder="1" applyAlignment="1">
      <alignment vertical="center"/>
    </xf>
    <xf numFmtId="38" fontId="14" fillId="0" borderId="2" xfId="11" applyFont="1" applyFill="1" applyBorder="1" applyAlignment="1">
      <alignment vertical="center"/>
    </xf>
    <xf numFmtId="38" fontId="1" fillId="0" borderId="3" xfId="11" applyFont="1" applyFill="1" applyBorder="1" applyAlignment="1">
      <alignment vertical="center"/>
    </xf>
    <xf numFmtId="0" fontId="27" fillId="0" borderId="3" xfId="14" applyFont="1" applyBorder="1">
      <alignment vertical="center"/>
    </xf>
    <xf numFmtId="38" fontId="17" fillId="0" borderId="0" xfId="11" applyFont="1" applyFill="1" applyBorder="1" applyAlignment="1">
      <alignment vertical="center"/>
    </xf>
    <xf numFmtId="0" fontId="20" fillId="0" borderId="0" xfId="14" applyFont="1" applyAlignment="1">
      <alignment horizontal="center" vertical="center"/>
    </xf>
    <xf numFmtId="0" fontId="7" fillId="0" borderId="0" xfId="14">
      <alignment vertical="center"/>
    </xf>
    <xf numFmtId="0" fontId="7" fillId="0" borderId="0" xfId="14" applyAlignment="1">
      <alignment horizontal="left" vertical="center" shrinkToFit="1"/>
    </xf>
    <xf numFmtId="0" fontId="8" fillId="0" borderId="0" xfId="14" applyFont="1" applyAlignment="1">
      <alignment horizontal="center"/>
    </xf>
    <xf numFmtId="0" fontId="1" fillId="0" borderId="0" xfId="14" applyFont="1" applyAlignment="1">
      <alignment horizontal="right"/>
    </xf>
    <xf numFmtId="0" fontId="29" fillId="0" borderId="0" xfId="14" applyFont="1" applyAlignment="1">
      <alignment vertical="top"/>
    </xf>
    <xf numFmtId="0" fontId="20" fillId="0" borderId="8" xfId="14" applyFont="1" applyBorder="1">
      <alignment vertical="center"/>
    </xf>
    <xf numFmtId="0" fontId="1" fillId="2" borderId="21" xfId="14" applyFont="1" applyFill="1" applyBorder="1">
      <alignment vertical="center"/>
    </xf>
    <xf numFmtId="0" fontId="1" fillId="2" borderId="24" xfId="14" applyFont="1" applyFill="1" applyBorder="1">
      <alignment vertical="center"/>
    </xf>
    <xf numFmtId="0" fontId="1" fillId="2" borderId="58" xfId="14" applyFont="1" applyFill="1" applyBorder="1" applyAlignment="1">
      <alignment horizontal="center" vertical="center" wrapText="1"/>
    </xf>
    <xf numFmtId="0" fontId="1" fillId="2" borderId="34" xfId="14" applyFont="1" applyFill="1" applyBorder="1" applyAlignment="1">
      <alignment horizontal="center" vertical="center" wrapText="1"/>
    </xf>
    <xf numFmtId="38" fontId="14" fillId="0" borderId="55" xfId="11" applyFont="1" applyFill="1" applyBorder="1" applyAlignment="1">
      <alignment vertical="center"/>
    </xf>
    <xf numFmtId="38" fontId="1" fillId="0" borderId="29" xfId="11" applyFont="1" applyFill="1" applyBorder="1" applyAlignment="1">
      <alignment vertical="center"/>
    </xf>
    <xf numFmtId="38" fontId="17" fillId="0" borderId="29" xfId="11" applyFont="1" applyFill="1" applyBorder="1" applyAlignment="1">
      <alignment vertical="center"/>
    </xf>
    <xf numFmtId="0" fontId="17" fillId="0" borderId="29" xfId="14" applyFont="1" applyBorder="1">
      <alignment vertical="center"/>
    </xf>
    <xf numFmtId="0" fontId="17" fillId="0" borderId="0" xfId="14" applyFont="1">
      <alignment vertical="center"/>
    </xf>
    <xf numFmtId="0" fontId="1" fillId="0" borderId="5" xfId="14" applyFont="1" applyBorder="1">
      <alignment vertical="center"/>
    </xf>
    <xf numFmtId="0" fontId="1" fillId="0" borderId="5" xfId="6" applyFont="1" applyBorder="1" applyAlignment="1">
      <alignment horizontal="left" vertical="center"/>
    </xf>
    <xf numFmtId="38" fontId="1" fillId="0" borderId="12" xfId="11" applyFont="1" applyFill="1" applyBorder="1" applyAlignment="1">
      <alignment vertical="center"/>
    </xf>
    <xf numFmtId="0" fontId="1" fillId="0" borderId="13" xfId="14" applyFont="1" applyBorder="1">
      <alignment vertical="center"/>
    </xf>
    <xf numFmtId="0" fontId="14" fillId="0" borderId="8" xfId="6" applyFont="1" applyBorder="1">
      <alignment vertical="center"/>
    </xf>
    <xf numFmtId="0" fontId="1" fillId="0" borderId="8" xfId="14" applyFont="1" applyBorder="1">
      <alignment vertical="center"/>
    </xf>
    <xf numFmtId="0" fontId="17" fillId="0" borderId="13" xfId="14" applyFont="1" applyBorder="1">
      <alignment vertical="center"/>
    </xf>
    <xf numFmtId="38" fontId="1" fillId="0" borderId="50" xfId="11" applyFont="1" applyFill="1" applyBorder="1" applyAlignment="1">
      <alignment vertical="center"/>
    </xf>
    <xf numFmtId="0" fontId="14" fillId="0" borderId="31" xfId="6" applyFont="1" applyBorder="1">
      <alignment vertical="center"/>
    </xf>
    <xf numFmtId="0" fontId="17" fillId="0" borderId="31" xfId="6" applyFont="1" applyBorder="1">
      <alignment vertical="center"/>
    </xf>
    <xf numFmtId="0" fontId="17" fillId="0" borderId="31" xfId="6" applyFont="1" applyBorder="1" applyAlignment="1">
      <alignment horizontal="left" vertical="center"/>
    </xf>
    <xf numFmtId="0" fontId="18" fillId="0" borderId="31" xfId="6" applyFont="1" applyBorder="1" applyAlignment="1">
      <alignment horizontal="left" vertical="center"/>
    </xf>
    <xf numFmtId="0" fontId="17" fillId="0" borderId="31" xfId="14" applyFont="1" applyBorder="1">
      <alignment vertical="center"/>
    </xf>
    <xf numFmtId="38" fontId="14" fillId="0" borderId="16" xfId="11" applyFont="1" applyFill="1" applyBorder="1" applyAlignment="1">
      <alignment vertical="center"/>
    </xf>
    <xf numFmtId="0" fontId="1" fillId="0" borderId="1" xfId="6" applyFont="1" applyBorder="1">
      <alignment vertical="center"/>
    </xf>
    <xf numFmtId="0" fontId="17" fillId="0" borderId="1" xfId="6" applyFont="1" applyBorder="1">
      <alignment vertical="center"/>
    </xf>
    <xf numFmtId="0" fontId="17" fillId="0" borderId="1" xfId="6" applyFont="1" applyBorder="1" applyAlignment="1">
      <alignment horizontal="left" vertical="center"/>
    </xf>
    <xf numFmtId="0" fontId="17" fillId="0" borderId="1" xfId="14" applyFont="1" applyBorder="1">
      <alignment vertical="center"/>
    </xf>
    <xf numFmtId="177" fontId="1" fillId="0" borderId="67" xfId="14" applyNumberFormat="1" applyFont="1" applyBorder="1">
      <alignment vertical="center"/>
    </xf>
    <xf numFmtId="177" fontId="1" fillId="0" borderId="58" xfId="14" applyNumberFormat="1" applyFont="1" applyBorder="1">
      <alignment vertical="center"/>
    </xf>
    <xf numFmtId="177" fontId="1" fillId="0" borderId="68" xfId="14" applyNumberFormat="1" applyFont="1" applyBorder="1">
      <alignment vertical="center"/>
    </xf>
    <xf numFmtId="177" fontId="1" fillId="0" borderId="65" xfId="14" applyNumberFormat="1" applyFont="1" applyBorder="1">
      <alignment vertical="center"/>
    </xf>
    <xf numFmtId="177" fontId="1" fillId="0" borderId="59" xfId="14" applyNumberFormat="1" applyFont="1" applyBorder="1">
      <alignment vertical="center"/>
    </xf>
    <xf numFmtId="177" fontId="1" fillId="0" borderId="60" xfId="14" applyNumberFormat="1" applyFont="1" applyBorder="1">
      <alignment vertical="center"/>
    </xf>
    <xf numFmtId="177" fontId="1" fillId="0" borderId="61" xfId="14" applyNumberFormat="1" applyFont="1" applyBorder="1">
      <alignment vertical="center"/>
    </xf>
    <xf numFmtId="177" fontId="1" fillId="0" borderId="6" xfId="14" applyNumberFormat="1" applyFont="1" applyBorder="1">
      <alignment vertical="center"/>
    </xf>
    <xf numFmtId="177" fontId="1" fillId="0" borderId="62" xfId="14" applyNumberFormat="1" applyFont="1" applyBorder="1">
      <alignment vertical="center"/>
    </xf>
    <xf numFmtId="177" fontId="1" fillId="0" borderId="15" xfId="14" applyNumberFormat="1" applyFont="1" applyBorder="1">
      <alignment vertical="center"/>
    </xf>
    <xf numFmtId="177" fontId="1" fillId="0" borderId="63" xfId="14" applyNumberFormat="1" applyFont="1" applyBorder="1">
      <alignment vertical="center"/>
    </xf>
    <xf numFmtId="177" fontId="1" fillId="0" borderId="10" xfId="14" applyNumberFormat="1" applyFont="1" applyBorder="1">
      <alignment vertical="center"/>
    </xf>
    <xf numFmtId="177" fontId="1" fillId="0" borderId="66" xfId="14" applyNumberFormat="1" applyFont="1" applyBorder="1">
      <alignment vertical="center"/>
    </xf>
    <xf numFmtId="177" fontId="1" fillId="0" borderId="15" xfId="11" applyNumberFormat="1" applyFont="1" applyFill="1" applyBorder="1" applyAlignment="1">
      <alignment vertical="center"/>
    </xf>
    <xf numFmtId="177" fontId="1" fillId="0" borderId="54" xfId="11" applyNumberFormat="1" applyFont="1" applyFill="1" applyBorder="1" applyAlignment="1">
      <alignment vertical="center"/>
    </xf>
    <xf numFmtId="177" fontId="1" fillId="0" borderId="18" xfId="11" applyNumberFormat="1" applyFont="1" applyFill="1" applyBorder="1" applyAlignment="1">
      <alignment vertical="center"/>
    </xf>
    <xf numFmtId="0" fontId="1" fillId="0" borderId="1" xfId="4" applyFont="1" applyBorder="1">
      <alignment vertical="center"/>
    </xf>
    <xf numFmtId="0" fontId="1" fillId="0" borderId="0" xfId="4" applyFont="1" applyAlignment="1"/>
    <xf numFmtId="0" fontId="13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7" xfId="0" applyFont="1" applyBorder="1">
      <alignment vertical="center"/>
    </xf>
    <xf numFmtId="0" fontId="7" fillId="0" borderId="0" xfId="14" applyProtection="1">
      <alignment vertical="center"/>
      <protection locked="0"/>
    </xf>
    <xf numFmtId="0" fontId="1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1" fillId="0" borderId="59" xfId="14" applyNumberFormat="1" applyFont="1" applyBorder="1" applyAlignment="1">
      <alignment horizontal="right" vertical="center"/>
    </xf>
    <xf numFmtId="176" fontId="1" fillId="0" borderId="60" xfId="14" applyNumberFormat="1" applyFont="1" applyBorder="1" applyAlignment="1">
      <alignment horizontal="right" vertical="center"/>
    </xf>
    <xf numFmtId="176" fontId="1" fillId="0" borderId="61" xfId="14" applyNumberFormat="1" applyFont="1" applyBorder="1" applyAlignment="1">
      <alignment horizontal="right" vertical="center"/>
    </xf>
    <xf numFmtId="176" fontId="1" fillId="0" borderId="6" xfId="14" applyNumberFormat="1" applyFont="1" applyBorder="1" applyAlignment="1">
      <alignment horizontal="right" vertical="center"/>
    </xf>
    <xf numFmtId="176" fontId="1" fillId="0" borderId="62" xfId="14" applyNumberFormat="1" applyFont="1" applyBorder="1" applyAlignment="1">
      <alignment horizontal="right" vertical="center"/>
    </xf>
    <xf numFmtId="176" fontId="1" fillId="0" borderId="15" xfId="14" applyNumberFormat="1" applyFont="1" applyBorder="1" applyAlignment="1">
      <alignment horizontal="right" vertical="center"/>
    </xf>
    <xf numFmtId="176" fontId="1" fillId="0" borderId="63" xfId="14" applyNumberFormat="1" applyFont="1" applyBorder="1" applyAlignment="1">
      <alignment horizontal="right" vertical="center"/>
    </xf>
    <xf numFmtId="176" fontId="1" fillId="0" borderId="10" xfId="14" applyNumberFormat="1" applyFont="1" applyBorder="1" applyAlignment="1">
      <alignment horizontal="right" vertical="center"/>
    </xf>
    <xf numFmtId="176" fontId="1" fillId="0" borderId="65" xfId="14" applyNumberFormat="1" applyFont="1" applyBorder="1" applyAlignment="1">
      <alignment horizontal="right" vertical="center"/>
    </xf>
    <xf numFmtId="176" fontId="1" fillId="0" borderId="66" xfId="14" applyNumberFormat="1" applyFont="1" applyBorder="1" applyAlignment="1">
      <alignment horizontal="right" vertical="center"/>
    </xf>
    <xf numFmtId="176" fontId="1" fillId="0" borderId="67" xfId="14" applyNumberFormat="1" applyFont="1" applyBorder="1" applyAlignment="1">
      <alignment horizontal="right" vertical="center"/>
    </xf>
    <xf numFmtId="176" fontId="1" fillId="0" borderId="15" xfId="11" applyNumberFormat="1" applyFont="1" applyFill="1" applyBorder="1" applyAlignment="1">
      <alignment horizontal="right" vertical="center"/>
    </xf>
    <xf numFmtId="176" fontId="1" fillId="0" borderId="58" xfId="14" applyNumberFormat="1" applyFont="1" applyBorder="1" applyAlignment="1">
      <alignment horizontal="right" vertical="center"/>
    </xf>
    <xf numFmtId="176" fontId="1" fillId="0" borderId="54" xfId="11" applyNumberFormat="1" applyFont="1" applyFill="1" applyBorder="1" applyAlignment="1">
      <alignment horizontal="right" vertical="center"/>
    </xf>
    <xf numFmtId="176" fontId="1" fillId="0" borderId="68" xfId="14" applyNumberFormat="1" applyFont="1" applyBorder="1" applyAlignment="1">
      <alignment horizontal="right" vertical="center"/>
    </xf>
    <xf numFmtId="176" fontId="1" fillId="0" borderId="18" xfId="11" applyNumberFormat="1" applyFont="1" applyFill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54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10" fillId="0" borderId="0" xfId="4" applyFont="1" applyAlignment="1">
      <alignment horizontal="right" vertical="center"/>
    </xf>
    <xf numFmtId="178" fontId="13" fillId="0" borderId="71" xfId="0" applyNumberFormat="1" applyFont="1" applyBorder="1" applyAlignment="1">
      <alignment horizontal="center" vertical="center"/>
    </xf>
    <xf numFmtId="179" fontId="1" fillId="0" borderId="0" xfId="0" applyNumberFormat="1" applyFont="1" applyAlignment="1">
      <alignment horizontal="right" vertical="center"/>
    </xf>
    <xf numFmtId="179" fontId="13" fillId="0" borderId="72" xfId="0" applyNumberFormat="1" applyFont="1" applyBorder="1" applyAlignment="1">
      <alignment horizontal="right" vertical="center"/>
    </xf>
    <xf numFmtId="179" fontId="13" fillId="0" borderId="73" xfId="0" applyNumberFormat="1" applyFont="1" applyBorder="1" applyAlignment="1">
      <alignment horizontal="right" vertical="center"/>
    </xf>
    <xf numFmtId="179" fontId="13" fillId="0" borderId="7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9" fontId="13" fillId="0" borderId="75" xfId="0" applyNumberFormat="1" applyFont="1" applyBorder="1">
      <alignment vertical="center"/>
    </xf>
    <xf numFmtId="179" fontId="13" fillId="0" borderId="71" xfId="0" applyNumberFormat="1" applyFont="1" applyBorder="1" applyAlignment="1">
      <alignment horizontal="right" vertical="center"/>
    </xf>
    <xf numFmtId="179" fontId="1" fillId="0" borderId="3" xfId="0" applyNumberFormat="1" applyFont="1" applyBorder="1" applyAlignment="1">
      <alignment horizontal="right" vertical="center"/>
    </xf>
    <xf numFmtId="0" fontId="20" fillId="0" borderId="0" xfId="14" applyFont="1" applyAlignment="1">
      <alignment horizontal="right" vertical="center"/>
    </xf>
    <xf numFmtId="0" fontId="8" fillId="0" borderId="0" xfId="14" applyFont="1" applyAlignment="1">
      <alignment horizontal="right"/>
    </xf>
    <xf numFmtId="178" fontId="20" fillId="0" borderId="71" xfId="14" applyNumberFormat="1" applyFont="1" applyBorder="1" applyAlignment="1">
      <alignment horizontal="center"/>
    </xf>
    <xf numFmtId="179" fontId="20" fillId="0" borderId="73" xfId="14" applyNumberFormat="1" applyFont="1" applyBorder="1" applyAlignment="1">
      <alignment horizontal="right" vertical="center"/>
    </xf>
    <xf numFmtId="179" fontId="20" fillId="0" borderId="74" xfId="14" applyNumberFormat="1" applyFont="1" applyBorder="1" applyAlignment="1">
      <alignment horizontal="right" vertical="center"/>
    </xf>
    <xf numFmtId="179" fontId="20" fillId="0" borderId="75" xfId="14" applyNumberFormat="1" applyFont="1" applyBorder="1" applyAlignment="1">
      <alignment horizontal="right" vertical="center"/>
    </xf>
    <xf numFmtId="0" fontId="1" fillId="0" borderId="0" xfId="14" applyFont="1" applyAlignment="1">
      <alignment horizontal="right" vertical="center"/>
    </xf>
    <xf numFmtId="0" fontId="7" fillId="0" borderId="0" xfId="14" applyAlignment="1">
      <alignment horizontal="right" vertical="center"/>
    </xf>
    <xf numFmtId="179" fontId="20" fillId="0" borderId="76" xfId="14" applyNumberFormat="1" applyFont="1" applyBorder="1" applyAlignment="1">
      <alignment horizontal="right" vertical="center"/>
    </xf>
    <xf numFmtId="179" fontId="1" fillId="0" borderId="77" xfId="11" applyNumberFormat="1" applyFont="1" applyFill="1" applyBorder="1" applyAlignment="1">
      <alignment horizontal="right" vertical="center"/>
    </xf>
    <xf numFmtId="179" fontId="1" fillId="0" borderId="75" xfId="11" applyNumberFormat="1" applyFont="1" applyFill="1" applyBorder="1" applyAlignment="1">
      <alignment horizontal="right" vertical="center"/>
    </xf>
    <xf numFmtId="0" fontId="1" fillId="0" borderId="52" xfId="0" applyFont="1" applyBorder="1" applyAlignment="1">
      <alignment horizontal="center"/>
    </xf>
    <xf numFmtId="179" fontId="1" fillId="0" borderId="73" xfId="0" applyNumberFormat="1" applyFont="1" applyBorder="1" applyAlignment="1">
      <alignment horizontal="right" vertical="center"/>
    </xf>
    <xf numFmtId="179" fontId="1" fillId="0" borderId="74" xfId="0" applyNumberFormat="1" applyFont="1" applyBorder="1" applyAlignment="1">
      <alignment horizontal="right" vertical="center"/>
    </xf>
    <xf numFmtId="179" fontId="1" fillId="0" borderId="77" xfId="0" applyNumberFormat="1" applyFont="1" applyBorder="1" applyAlignment="1">
      <alignment horizontal="right" vertical="center"/>
    </xf>
    <xf numFmtId="179" fontId="1" fillId="0" borderId="71" xfId="0" applyNumberFormat="1" applyFont="1" applyBorder="1" applyAlignment="1">
      <alignment horizontal="right" vertical="center"/>
    </xf>
    <xf numFmtId="179" fontId="19" fillId="0" borderId="73" xfId="0" applyNumberFormat="1" applyFont="1" applyBorder="1" applyAlignment="1">
      <alignment horizontal="right" vertical="center"/>
    </xf>
    <xf numFmtId="179" fontId="19" fillId="0" borderId="77" xfId="0" applyNumberFormat="1" applyFont="1" applyBorder="1" applyAlignment="1">
      <alignment horizontal="right" vertical="center"/>
    </xf>
    <xf numFmtId="179" fontId="19" fillId="0" borderId="74" xfId="0" applyNumberFormat="1" applyFont="1" applyBorder="1" applyAlignment="1">
      <alignment horizontal="right" vertical="center"/>
    </xf>
    <xf numFmtId="179" fontId="13" fillId="0" borderId="75" xfId="0" applyNumberFormat="1" applyFont="1" applyBorder="1" applyAlignment="1">
      <alignment horizontal="right" vertical="center"/>
    </xf>
    <xf numFmtId="179" fontId="13" fillId="0" borderId="0" xfId="0" applyNumberFormat="1" applyFont="1" applyAlignment="1">
      <alignment horizontal="right" vertical="center"/>
    </xf>
    <xf numFmtId="179" fontId="13" fillId="0" borderId="78" xfId="0" applyNumberFormat="1" applyFont="1" applyBorder="1" applyAlignment="1">
      <alignment horizontal="right" vertical="center"/>
    </xf>
    <xf numFmtId="0" fontId="20" fillId="3" borderId="0" xfId="14" applyFont="1" applyFill="1">
      <alignment vertical="center"/>
    </xf>
    <xf numFmtId="0" fontId="7" fillId="0" borderId="13" xfId="14" applyBorder="1">
      <alignment vertical="center"/>
    </xf>
    <xf numFmtId="38" fontId="7" fillId="0" borderId="13" xfId="1" applyFont="1" applyBorder="1" applyProtection="1">
      <alignment vertical="center"/>
      <protection locked="0"/>
    </xf>
    <xf numFmtId="0" fontId="7" fillId="0" borderId="8" xfId="14" applyBorder="1">
      <alignment vertical="center"/>
    </xf>
    <xf numFmtId="38" fontId="7" fillId="0" borderId="8" xfId="1" applyFont="1" applyBorder="1" applyProtection="1">
      <alignment vertical="center"/>
      <protection locked="0"/>
    </xf>
    <xf numFmtId="38" fontId="1" fillId="0" borderId="2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1" fillId="0" borderId="19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4" applyFont="1" applyAlignment="1">
      <alignment horizontal="center" vertical="center"/>
    </xf>
    <xf numFmtId="0" fontId="1" fillId="0" borderId="3" xfId="0" applyFont="1" applyBorder="1">
      <alignment vertical="center"/>
    </xf>
    <xf numFmtId="38" fontId="1" fillId="0" borderId="7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9" xfId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8" fillId="0" borderId="0" xfId="14" applyFont="1" applyAlignment="1">
      <alignment horizontal="right" vertical="center"/>
    </xf>
    <xf numFmtId="0" fontId="10" fillId="0" borderId="0" xfId="14" applyFont="1" applyAlignment="1">
      <alignment horizontal="center" vertical="center"/>
    </xf>
    <xf numFmtId="0" fontId="1" fillId="0" borderId="0" xfId="14" applyFont="1" applyAlignment="1">
      <alignment horizontal="center" wrapText="1"/>
    </xf>
    <xf numFmtId="0" fontId="1" fillId="0" borderId="0" xfId="14" applyFont="1" applyAlignment="1">
      <alignment horizontal="center"/>
    </xf>
    <xf numFmtId="0" fontId="20" fillId="0" borderId="2" xfId="14" applyFont="1" applyBorder="1" applyAlignment="1">
      <alignment horizontal="center" vertical="center"/>
    </xf>
    <xf numFmtId="0" fontId="20" fillId="0" borderId="3" xfId="14" applyFont="1" applyBorder="1" applyAlignment="1">
      <alignment horizontal="center" vertical="center"/>
    </xf>
    <xf numFmtId="0" fontId="20" fillId="0" borderId="51" xfId="14" applyFont="1" applyBorder="1" applyAlignment="1">
      <alignment horizontal="center"/>
    </xf>
    <xf numFmtId="0" fontId="20" fillId="0" borderId="52" xfId="14" applyFont="1" applyBorder="1" applyAlignment="1">
      <alignment horizontal="center"/>
    </xf>
    <xf numFmtId="177" fontId="1" fillId="0" borderId="25" xfId="14" applyNumberFormat="1" applyFont="1" applyBorder="1">
      <alignment vertical="center"/>
    </xf>
    <xf numFmtId="177" fontId="1" fillId="0" borderId="26" xfId="14" applyNumberFormat="1" applyFont="1" applyBorder="1">
      <alignment vertical="center"/>
    </xf>
    <xf numFmtId="177" fontId="1" fillId="0" borderId="51" xfId="14" applyNumberFormat="1" applyFont="1" applyBorder="1">
      <alignment vertical="center"/>
    </xf>
    <xf numFmtId="177" fontId="1" fillId="0" borderId="52" xfId="14" applyNumberFormat="1" applyFont="1" applyBorder="1">
      <alignment vertical="center"/>
    </xf>
    <xf numFmtId="177" fontId="1" fillId="0" borderId="27" xfId="14" applyNumberFormat="1" applyFont="1" applyBorder="1">
      <alignment vertical="center"/>
    </xf>
    <xf numFmtId="177" fontId="1" fillId="0" borderId="28" xfId="14" applyNumberFormat="1" applyFont="1" applyBorder="1">
      <alignment vertical="center"/>
    </xf>
    <xf numFmtId="177" fontId="1" fillId="0" borderId="57" xfId="14" applyNumberFormat="1" applyFont="1" applyBorder="1">
      <alignment vertical="center"/>
    </xf>
    <xf numFmtId="177" fontId="1" fillId="0" borderId="69" xfId="14" applyNumberFormat="1" applyFont="1" applyBorder="1">
      <alignment vertical="center"/>
    </xf>
    <xf numFmtId="177" fontId="1" fillId="0" borderId="8" xfId="14" applyNumberFormat="1" applyFont="1" applyBorder="1">
      <alignment vertical="center"/>
    </xf>
    <xf numFmtId="0" fontId="1" fillId="2" borderId="20" xfId="14" applyFont="1" applyFill="1" applyBorder="1" applyAlignment="1">
      <alignment horizontal="center" vertical="center"/>
    </xf>
    <xf numFmtId="0" fontId="1" fillId="2" borderId="21" xfId="14" applyFont="1" applyFill="1" applyBorder="1" applyAlignment="1">
      <alignment horizontal="center" vertical="center"/>
    </xf>
    <xf numFmtId="0" fontId="1" fillId="2" borderId="22" xfId="14" applyFont="1" applyFill="1" applyBorder="1" applyAlignment="1">
      <alignment horizontal="center" vertical="center"/>
    </xf>
    <xf numFmtId="0" fontId="1" fillId="2" borderId="16" xfId="14" applyFont="1" applyFill="1" applyBorder="1" applyAlignment="1">
      <alignment horizontal="center" vertical="center"/>
    </xf>
    <xf numFmtId="0" fontId="1" fillId="2" borderId="1" xfId="14" applyFont="1" applyFill="1" applyBorder="1" applyAlignment="1">
      <alignment horizontal="center" vertical="center"/>
    </xf>
    <xf numFmtId="0" fontId="1" fillId="2" borderId="17" xfId="14" applyFont="1" applyFill="1" applyBorder="1" applyAlignment="1">
      <alignment horizontal="center" vertical="center"/>
    </xf>
    <xf numFmtId="0" fontId="1" fillId="2" borderId="23" xfId="14" applyFont="1" applyFill="1" applyBorder="1" applyAlignment="1">
      <alignment horizontal="center" vertical="center"/>
    </xf>
    <xf numFmtId="0" fontId="1" fillId="2" borderId="57" xfId="14" applyFont="1" applyFill="1" applyBorder="1" applyAlignment="1">
      <alignment horizontal="center" vertical="center"/>
    </xf>
    <xf numFmtId="177" fontId="1" fillId="0" borderId="37" xfId="14" applyNumberFormat="1" applyFont="1" applyBorder="1">
      <alignment vertical="center"/>
    </xf>
    <xf numFmtId="177" fontId="1" fillId="0" borderId="70" xfId="14" applyNumberFormat="1" applyFont="1" applyBorder="1">
      <alignment vertical="center"/>
    </xf>
    <xf numFmtId="177" fontId="1" fillId="0" borderId="0" xfId="14" applyNumberFormat="1" applyFont="1">
      <alignment vertical="center"/>
    </xf>
    <xf numFmtId="177" fontId="1" fillId="0" borderId="41" xfId="14" applyNumberFormat="1" applyFont="1" applyBorder="1">
      <alignment vertical="center"/>
    </xf>
    <xf numFmtId="177" fontId="1" fillId="0" borderId="13" xfId="14" applyNumberFormat="1" applyFont="1" applyBorder="1">
      <alignment vertical="center"/>
    </xf>
    <xf numFmtId="177" fontId="1" fillId="0" borderId="33" xfId="14" applyNumberFormat="1" applyFont="1" applyBorder="1">
      <alignment vertical="center"/>
    </xf>
    <xf numFmtId="177" fontId="1" fillId="0" borderId="32" xfId="14" applyNumberFormat="1" applyFont="1" applyBorder="1">
      <alignment vertical="center"/>
    </xf>
    <xf numFmtId="177" fontId="1" fillId="0" borderId="1" xfId="14" applyNumberFormat="1" applyFont="1" applyBorder="1">
      <alignment vertical="center"/>
    </xf>
    <xf numFmtId="177" fontId="1" fillId="0" borderId="44" xfId="14" applyNumberFormat="1" applyFont="1" applyBorder="1">
      <alignment vertical="center"/>
    </xf>
    <xf numFmtId="177" fontId="1" fillId="0" borderId="64" xfId="14" applyNumberFormat="1" applyFont="1" applyBorder="1">
      <alignment vertical="center"/>
    </xf>
    <xf numFmtId="177" fontId="1" fillId="0" borderId="25" xfId="0" applyNumberFormat="1" applyFont="1" applyBorder="1" applyAlignment="1">
      <alignment horizontal="right" vertical="center"/>
    </xf>
    <xf numFmtId="177" fontId="1" fillId="0" borderId="26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77" fontId="1" fillId="0" borderId="23" xfId="0" applyNumberFormat="1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27" xfId="0" applyNumberFormat="1" applyFont="1" applyBorder="1" applyAlignment="1">
      <alignment horizontal="right" vertical="center"/>
    </xf>
    <xf numFmtId="177" fontId="1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77" fontId="1" fillId="0" borderId="35" xfId="0" applyNumberFormat="1" applyFont="1" applyBorder="1" applyAlignment="1">
      <alignment horizontal="center" vertical="center"/>
    </xf>
    <xf numFmtId="177" fontId="1" fillId="0" borderId="36" xfId="0" applyNumberFormat="1" applyFont="1" applyBorder="1" applyAlignment="1">
      <alignment horizontal="center" vertical="center"/>
    </xf>
    <xf numFmtId="177" fontId="1" fillId="0" borderId="37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7" fontId="1" fillId="0" borderId="38" xfId="0" applyNumberFormat="1" applyFont="1" applyBorder="1" applyAlignment="1">
      <alignment horizontal="center" vertical="center"/>
    </xf>
    <xf numFmtId="177" fontId="1" fillId="0" borderId="39" xfId="0" applyNumberFormat="1" applyFont="1" applyBorder="1" applyAlignment="1">
      <alignment horizontal="center" vertical="center"/>
    </xf>
    <xf numFmtId="177" fontId="1" fillId="0" borderId="40" xfId="0" applyNumberFormat="1" applyFont="1" applyBorder="1" applyAlignment="1">
      <alignment horizontal="center" vertical="center"/>
    </xf>
    <xf numFmtId="177" fontId="1" fillId="0" borderId="41" xfId="0" applyNumberFormat="1" applyFont="1" applyBorder="1" applyAlignment="1">
      <alignment horizontal="right" vertical="center"/>
    </xf>
    <xf numFmtId="177" fontId="1" fillId="0" borderId="42" xfId="0" applyNumberFormat="1" applyFont="1" applyBorder="1" applyAlignment="1">
      <alignment horizontal="right" vertical="center"/>
    </xf>
    <xf numFmtId="177" fontId="1" fillId="0" borderId="43" xfId="0" applyNumberFormat="1" applyFont="1" applyBorder="1" applyAlignment="1">
      <alignment horizontal="center" vertical="center"/>
    </xf>
    <xf numFmtId="177" fontId="1" fillId="0" borderId="44" xfId="0" applyNumberFormat="1" applyFont="1" applyBorder="1" applyAlignment="1">
      <alignment horizontal="center" vertical="center"/>
    </xf>
    <xf numFmtId="177" fontId="1" fillId="0" borderId="45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right" vertical="center"/>
    </xf>
    <xf numFmtId="177" fontId="1" fillId="0" borderId="46" xfId="0" applyNumberFormat="1" applyFont="1" applyBorder="1" applyAlignment="1">
      <alignment horizontal="right" vertical="center"/>
    </xf>
    <xf numFmtId="177" fontId="1" fillId="0" borderId="47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50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77" fontId="1" fillId="0" borderId="33" xfId="0" applyNumberFormat="1" applyFont="1" applyBorder="1" applyAlignment="1">
      <alignment horizontal="right" vertical="center"/>
    </xf>
    <xf numFmtId="177" fontId="1" fillId="0" borderId="34" xfId="0" applyNumberFormat="1" applyFont="1" applyBorder="1" applyAlignment="1">
      <alignment horizontal="right" vertical="center"/>
    </xf>
    <xf numFmtId="177" fontId="1" fillId="0" borderId="51" xfId="0" applyNumberFormat="1" applyFont="1" applyBorder="1" applyAlignment="1">
      <alignment horizontal="right" vertical="center"/>
    </xf>
    <xf numFmtId="177" fontId="1" fillId="0" borderId="52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177" fontId="1" fillId="0" borderId="3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176" fontId="1" fillId="0" borderId="25" xfId="14" applyNumberFormat="1" applyFont="1" applyBorder="1" applyAlignment="1">
      <alignment horizontal="right" vertical="center"/>
    </xf>
    <xf numFmtId="176" fontId="1" fillId="0" borderId="26" xfId="14" applyNumberFormat="1" applyFont="1" applyBorder="1" applyAlignment="1">
      <alignment horizontal="right" vertical="center"/>
    </xf>
    <xf numFmtId="176" fontId="1" fillId="0" borderId="27" xfId="14" applyNumberFormat="1" applyFont="1" applyBorder="1" applyAlignment="1">
      <alignment horizontal="right" vertical="center"/>
    </xf>
    <xf numFmtId="176" fontId="1" fillId="0" borderId="28" xfId="14" applyNumberFormat="1" applyFont="1" applyBorder="1" applyAlignment="1">
      <alignment horizontal="right" vertical="center"/>
    </xf>
    <xf numFmtId="176" fontId="1" fillId="0" borderId="57" xfId="14" applyNumberFormat="1" applyFont="1" applyBorder="1" applyAlignment="1">
      <alignment horizontal="right" vertical="center"/>
    </xf>
    <xf numFmtId="176" fontId="1" fillId="0" borderId="69" xfId="14" applyNumberFormat="1" applyFont="1" applyBorder="1" applyAlignment="1">
      <alignment horizontal="right" vertical="center"/>
    </xf>
    <xf numFmtId="176" fontId="1" fillId="0" borderId="51" xfId="14" applyNumberFormat="1" applyFont="1" applyBorder="1" applyAlignment="1">
      <alignment horizontal="right" vertical="center"/>
    </xf>
    <xf numFmtId="176" fontId="1" fillId="0" borderId="52" xfId="14" applyNumberFormat="1" applyFont="1" applyBorder="1" applyAlignment="1">
      <alignment horizontal="right" vertical="center"/>
    </xf>
    <xf numFmtId="176" fontId="1" fillId="0" borderId="8" xfId="14" applyNumberFormat="1" applyFont="1" applyBorder="1" applyAlignment="1">
      <alignment horizontal="right" vertical="center"/>
    </xf>
    <xf numFmtId="176" fontId="1" fillId="0" borderId="37" xfId="14" applyNumberFormat="1" applyFont="1" applyBorder="1" applyAlignment="1">
      <alignment horizontal="right" vertical="center"/>
    </xf>
    <xf numFmtId="176" fontId="1" fillId="0" borderId="70" xfId="14" applyNumberFormat="1" applyFont="1" applyBorder="1" applyAlignment="1">
      <alignment horizontal="right" vertical="center"/>
    </xf>
    <xf numFmtId="176" fontId="1" fillId="0" borderId="0" xfId="14" applyNumberFormat="1" applyFont="1" applyAlignment="1">
      <alignment horizontal="right" vertical="center"/>
    </xf>
    <xf numFmtId="176" fontId="1" fillId="0" borderId="41" xfId="14" applyNumberFormat="1" applyFont="1" applyBorder="1" applyAlignment="1">
      <alignment horizontal="right" vertical="center"/>
    </xf>
    <xf numFmtId="176" fontId="1" fillId="0" borderId="13" xfId="14" applyNumberFormat="1" applyFont="1" applyBorder="1" applyAlignment="1">
      <alignment horizontal="right" vertical="center"/>
    </xf>
    <xf numFmtId="176" fontId="1" fillId="0" borderId="33" xfId="14" applyNumberFormat="1" applyFont="1" applyBorder="1" applyAlignment="1">
      <alignment horizontal="right" vertical="center"/>
    </xf>
    <xf numFmtId="176" fontId="1" fillId="0" borderId="32" xfId="14" applyNumberFormat="1" applyFont="1" applyBorder="1" applyAlignment="1">
      <alignment horizontal="right" vertical="center"/>
    </xf>
    <xf numFmtId="176" fontId="1" fillId="0" borderId="1" xfId="14" applyNumberFormat="1" applyFont="1" applyBorder="1" applyAlignment="1">
      <alignment horizontal="right" vertical="center"/>
    </xf>
    <xf numFmtId="176" fontId="1" fillId="0" borderId="44" xfId="14" applyNumberFormat="1" applyFont="1" applyBorder="1" applyAlignment="1">
      <alignment horizontal="right" vertical="center"/>
    </xf>
    <xf numFmtId="176" fontId="1" fillId="0" borderId="64" xfId="14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center" vertical="center"/>
    </xf>
    <xf numFmtId="176" fontId="1" fillId="0" borderId="36" xfId="0" applyNumberFormat="1" applyFont="1" applyBorder="1" applyAlignment="1">
      <alignment horizontal="center" vertical="center"/>
    </xf>
    <xf numFmtId="176" fontId="1" fillId="0" borderId="37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center" vertical="center"/>
    </xf>
    <xf numFmtId="176" fontId="1" fillId="0" borderId="39" xfId="0" applyNumberFormat="1" applyFont="1" applyBorder="1" applyAlignment="1">
      <alignment horizontal="center" vertical="center"/>
    </xf>
    <xf numFmtId="176" fontId="1" fillId="0" borderId="40" xfId="0" applyNumberFormat="1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right" vertical="center"/>
    </xf>
    <xf numFmtId="176" fontId="1" fillId="0" borderId="43" xfId="0" applyNumberFormat="1" applyFont="1" applyBorder="1" applyAlignment="1">
      <alignment horizontal="center" vertical="center"/>
    </xf>
    <xf numFmtId="176" fontId="1" fillId="0" borderId="44" xfId="0" applyNumberFormat="1" applyFont="1" applyBorder="1" applyAlignment="1">
      <alignment horizontal="center" vertical="center"/>
    </xf>
    <xf numFmtId="176" fontId="1" fillId="0" borderId="45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46" xfId="0" applyNumberFormat="1" applyFont="1" applyBorder="1" applyAlignment="1">
      <alignment horizontal="right" vertical="center"/>
    </xf>
    <xf numFmtId="176" fontId="1" fillId="0" borderId="47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50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51" xfId="0" applyNumberFormat="1" applyFont="1" applyBorder="1" applyAlignment="1">
      <alignment horizontal="right" vertical="center"/>
    </xf>
    <xf numFmtId="176" fontId="1" fillId="0" borderId="52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20" fillId="0" borderId="72" xfId="14" applyFont="1" applyBorder="1" applyAlignment="1">
      <alignment horizontal="center" vertical="center"/>
    </xf>
    <xf numFmtId="0" fontId="20" fillId="0" borderId="75" xfId="14" applyFont="1" applyBorder="1" applyAlignment="1">
      <alignment horizontal="center" vertical="center"/>
    </xf>
    <xf numFmtId="178" fontId="0" fillId="0" borderId="72" xfId="0" applyNumberFormat="1" applyBorder="1" applyAlignment="1">
      <alignment horizontal="center" vertical="center"/>
    </xf>
    <xf numFmtId="178" fontId="0" fillId="0" borderId="75" xfId="0" applyNumberFormat="1" applyBorder="1" applyAlignment="1">
      <alignment horizontal="center" vertical="center"/>
    </xf>
  </cellXfs>
  <cellStyles count="20">
    <cellStyle name="パーセント 2" xfId="7" xr:uid="{00000000-0005-0000-0000-000000000000}"/>
    <cellStyle name="パーセント 3" xfId="8" xr:uid="{00000000-0005-0000-0000-000001000000}"/>
    <cellStyle name="桁区切り" xfId="1" builtinId="6"/>
    <cellStyle name="桁区切り 2" xfId="9" xr:uid="{00000000-0005-0000-0000-000003000000}"/>
    <cellStyle name="桁区切り 3" xfId="10" xr:uid="{00000000-0005-0000-0000-000004000000}"/>
    <cellStyle name="桁区切り 4" xfId="11" xr:uid="{00000000-0005-0000-0000-000005000000}"/>
    <cellStyle name="桁区切り 7" xfId="12" xr:uid="{00000000-0005-0000-0000-000006000000}"/>
    <cellStyle name="標準" xfId="0" builtinId="0"/>
    <cellStyle name="標準 2" xfId="13" xr:uid="{00000000-0005-0000-0000-000008000000}"/>
    <cellStyle name="標準 2 3" xfId="14" xr:uid="{00000000-0005-0000-0000-000009000000}"/>
    <cellStyle name="標準 2_コピーH22財務諸表（詳細版）【24.3月公表】" xfId="15" xr:uid="{00000000-0005-0000-0000-00000A000000}"/>
    <cellStyle name="標準 3" xfId="16" xr:uid="{00000000-0005-0000-0000-00000B000000}"/>
    <cellStyle name="標準 4" xfId="17" xr:uid="{00000000-0005-0000-0000-00000C000000}"/>
    <cellStyle name="標準 5" xfId="18" xr:uid="{00000000-0005-0000-0000-00000D000000}"/>
    <cellStyle name="標準_03.04.01.財務諸表雛形_様式_桜内案１" xfId="4" xr:uid="{00000000-0005-0000-0000-00000E000000}"/>
    <cellStyle name="標準_03.04.01.財務諸表雛形_様式_桜内案１_コピー03　普通会計４表2006.12.23_仕訳" xfId="5" xr:uid="{00000000-0005-0000-0000-00000F000000}"/>
    <cellStyle name="標準_⑲四表【普通会計・単体・連結】" xfId="2" xr:uid="{00000000-0005-0000-0000-000010000000}"/>
    <cellStyle name="標準_基準　標準様式" xfId="3" xr:uid="{00000000-0005-0000-0000-000011000000}"/>
    <cellStyle name="標準_別冊１　Ｐ2～Ｐ5　普通会計４表20070113_仕訳" xfId="6" xr:uid="{00000000-0005-0000-0000-000012000000}"/>
    <cellStyle name="標準１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144780</xdr:colOff>
          <xdr:row>14</xdr:row>
          <xdr:rowOff>30480</xdr:rowOff>
        </xdr:from>
        <xdr:to>
          <xdr:col>6</xdr:col>
          <xdr:colOff>38100</xdr:colOff>
          <xdr:row>16</xdr:row>
          <xdr:rowOff>160020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CSV取込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514350</xdr:colOff>
      <xdr:row>6</xdr:row>
      <xdr:rowOff>133350</xdr:rowOff>
    </xdr:from>
    <xdr:to>
      <xdr:col>8</xdr:col>
      <xdr:colOff>457200</xdr:colOff>
      <xdr:row>8</xdr:row>
      <xdr:rowOff>152400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571625" y="1162050"/>
          <a:ext cx="40290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rgbClr val="0000FF"/>
              </a:solidFill>
              <a:latin typeface="ＭＳ 明朝"/>
              <a:ea typeface="ＭＳ 明朝"/>
            </a:rPr>
            <a:t>全体財務書類４表出力メニュー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J4"/>
  <sheetViews>
    <sheetView showGridLines="0" workbookViewId="0">
      <selection activeCell="F12" sqref="F12"/>
    </sheetView>
  </sheetViews>
  <sheetFormatPr defaultColWidth="9.375" defaultRowHeight="13.2"/>
  <cols>
    <col min="1" max="1" width="18.5" style="125" bestFit="1" customWidth="1"/>
    <col min="2" max="2" width="15.5" style="125" bestFit="1" customWidth="1"/>
    <col min="3" max="8" width="9.375" style="125"/>
    <col min="9" max="9" width="12.125" style="125" customWidth="1"/>
    <col min="10" max="10" width="15.125" style="125" customWidth="1"/>
    <col min="11" max="16384" width="9.375" style="125"/>
  </cols>
  <sheetData>
    <row r="2" spans="1:10">
      <c r="A2" s="125" t="s">
        <v>185</v>
      </c>
      <c r="B2" s="180">
        <v>1000</v>
      </c>
      <c r="J2" s="229" t="s">
        <v>245</v>
      </c>
    </row>
    <row r="3" spans="1:10">
      <c r="A3" s="125" t="s">
        <v>184</v>
      </c>
      <c r="B3" s="180" t="str">
        <f>"（単位："&amp;NUMBERSTRING($B$2,1)&amp;"円）"</f>
        <v>（単位：千円）</v>
      </c>
      <c r="I3" s="245" t="s">
        <v>243</v>
      </c>
      <c r="J3" s="246">
        <v>0</v>
      </c>
    </row>
    <row r="4" spans="1:10">
      <c r="A4" s="125" t="s">
        <v>183</v>
      </c>
      <c r="B4" s="180" t="s">
        <v>252</v>
      </c>
      <c r="I4" s="247" t="s">
        <v>244</v>
      </c>
      <c r="J4" s="248">
        <v>0</v>
      </c>
    </row>
  </sheetData>
  <phoneticPr fontId="3"/>
  <pageMargins left="0.7" right="0.7" top="0.75" bottom="0.75" header="0.3" footer="0.3"/>
  <pageSetup paperSize="9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READ_TextFile">
                <anchor moveWithCells="1" sizeWithCells="1">
                  <from>
                    <xdr:col>3</xdr:col>
                    <xdr:colOff>144780</xdr:colOff>
                    <xdr:row>14</xdr:row>
                    <xdr:rowOff>30480</xdr:rowOff>
                  </from>
                  <to>
                    <xdr:col>6</xdr:col>
                    <xdr:colOff>38100</xdr:colOff>
                    <xdr:row>16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FF00"/>
  </sheetPr>
  <dimension ref="A1:T59"/>
  <sheetViews>
    <sheetView topLeftCell="A2" zoomScaleNormal="100" zoomScaleSheetLayoutView="100" workbookViewId="0">
      <selection activeCell="A2" sqref="A2"/>
    </sheetView>
  </sheetViews>
  <sheetFormatPr defaultRowHeight="10.8"/>
  <cols>
    <col min="1" max="14" width="2.875" customWidth="1"/>
    <col min="15" max="16" width="11" customWidth="1"/>
    <col min="17" max="18" width="10.375" customWidth="1"/>
    <col min="19" max="20" width="11" customWidth="1"/>
    <col min="21" max="22" width="4.125" customWidth="1"/>
  </cols>
  <sheetData>
    <row r="1" spans="1:20" hidden="1"/>
    <row r="2" spans="1:20" ht="18.75" customHeight="1">
      <c r="Q2" s="302" t="s">
        <v>67</v>
      </c>
      <c r="R2" s="302"/>
      <c r="S2" s="302"/>
      <c r="T2" s="302"/>
    </row>
    <row r="3" spans="1:20" ht="16.2">
      <c r="A3" s="303" t="s">
        <v>181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0" ht="12">
      <c r="A4" s="304" t="str">
        <f>'行政コスト計算書及び純資産変動計算書(PL＆NW)円単位'!A4:T4</f>
        <v>自　令和 5年 4月 1日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</row>
    <row r="5" spans="1:20" ht="12">
      <c r="A5" s="304" t="str">
        <f>'行政コスト計算書及び純資産変動計算書(PL＆NW)円単位'!A5:T5</f>
        <v>至　令和 6年 3月31日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</row>
    <row r="6" spans="1:20" ht="16.8" thickBot="1">
      <c r="A6" s="32" t="str">
        <f>IF('貸借対照表(BS)円単位'!B5&lt;&gt;"",'貸借対照表(BS)円単位'!B5,"")</f>
        <v>全体</v>
      </c>
      <c r="B6" s="32"/>
      <c r="C6" s="32"/>
      <c r="D6" s="33"/>
      <c r="E6" s="34"/>
      <c r="F6" s="34"/>
      <c r="G6" s="34"/>
      <c r="H6" s="34"/>
      <c r="I6" s="34"/>
      <c r="J6" s="34"/>
      <c r="K6" s="34"/>
      <c r="L6" s="34"/>
      <c r="M6" s="34"/>
      <c r="N6" s="35"/>
      <c r="O6" s="34"/>
      <c r="P6" s="35"/>
      <c r="Q6" s="34"/>
      <c r="R6" s="34"/>
      <c r="S6" s="34"/>
      <c r="T6" s="36" t="str">
        <f>設定!$B$3</f>
        <v>（単位：千円）</v>
      </c>
    </row>
    <row r="7" spans="1:20" s="11" customFormat="1" ht="15.15" customHeight="1" thickBot="1">
      <c r="A7" s="305" t="s">
        <v>1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7"/>
      <c r="O7" s="308" t="s">
        <v>2</v>
      </c>
      <c r="P7" s="309"/>
      <c r="Q7" s="37"/>
      <c r="R7" s="37"/>
      <c r="S7" s="37"/>
      <c r="T7" s="13"/>
    </row>
    <row r="8" spans="1:20" s="11" customFormat="1" ht="15.15" customHeight="1">
      <c r="A8" s="38"/>
      <c r="B8" s="39"/>
      <c r="C8" s="40" t="s">
        <v>68</v>
      </c>
      <c r="D8" s="40"/>
      <c r="E8" s="40"/>
      <c r="F8" s="40"/>
      <c r="G8" s="39"/>
      <c r="H8" s="40"/>
      <c r="I8" s="40"/>
      <c r="J8" s="40"/>
      <c r="K8" s="40"/>
      <c r="L8" s="39"/>
      <c r="M8" s="39"/>
      <c r="N8" s="39"/>
      <c r="O8" s="385">
        <f>IF('行政コスト計算書及び純資産変動計算書(PL＆NW)円単位'!O8:P8=0, "-",ROUND('行政コスト計算書及び純資産変動計算書(PL＆NW)円単位'!O8:P8, -(LOG10(設定!$B$2)))/設定!$B$2)</f>
        <v>113319263</v>
      </c>
      <c r="P8" s="386"/>
      <c r="Q8" s="41"/>
      <c r="R8" s="41"/>
      <c r="S8" s="41"/>
      <c r="T8" s="41"/>
    </row>
    <row r="9" spans="1:20" s="11" customFormat="1" ht="15.15" customHeight="1">
      <c r="A9" s="12"/>
      <c r="B9" s="13"/>
      <c r="C9" s="13"/>
      <c r="D9" s="14" t="s">
        <v>69</v>
      </c>
      <c r="E9" s="14"/>
      <c r="F9" s="14"/>
      <c r="G9" s="14"/>
      <c r="H9" s="14"/>
      <c r="I9" s="14"/>
      <c r="J9" s="14"/>
      <c r="K9" s="14"/>
      <c r="L9" s="13"/>
      <c r="M9" s="13"/>
      <c r="N9" s="13"/>
      <c r="O9" s="383">
        <f>IF('行政コスト計算書及び純資産変動計算書(PL＆NW)円単位'!O9:P9=0, "-",ROUND('行政コスト計算書及び純資産変動計算書(PL＆NW)円単位'!O9:P9, -(LOG10(設定!$B$2)))/設定!$B$2)</f>
        <v>41859987</v>
      </c>
      <c r="P9" s="384"/>
      <c r="Q9" s="41"/>
      <c r="R9" s="41"/>
      <c r="S9" s="41"/>
      <c r="T9" s="41"/>
    </row>
    <row r="10" spans="1:20" s="11" customFormat="1" ht="15.15" customHeight="1">
      <c r="A10" s="12"/>
      <c r="B10" s="13"/>
      <c r="C10" s="13"/>
      <c r="D10" s="14"/>
      <c r="E10" s="14" t="s">
        <v>70</v>
      </c>
      <c r="F10" s="14"/>
      <c r="G10" s="14"/>
      <c r="H10" s="14"/>
      <c r="I10" s="14"/>
      <c r="J10" s="14"/>
      <c r="K10" s="14"/>
      <c r="L10" s="13"/>
      <c r="M10" s="13"/>
      <c r="N10" s="13"/>
      <c r="O10" s="383">
        <f>IF('行政コスト計算書及び純資産変動計算書(PL＆NW)円単位'!O10:P10=0, "-",ROUND('行政コスト計算書及び純資産変動計算書(PL＆NW)円単位'!O10:P10, -(LOG10(設定!$B$2)))/設定!$B$2)</f>
        <v>13299829</v>
      </c>
      <c r="P10" s="384"/>
      <c r="Q10" s="41"/>
      <c r="R10" s="41" t="s">
        <v>71</v>
      </c>
      <c r="S10" s="41"/>
      <c r="T10" s="41"/>
    </row>
    <row r="11" spans="1:20" s="11" customFormat="1" ht="15.15" customHeight="1">
      <c r="A11" s="12"/>
      <c r="B11" s="13"/>
      <c r="C11" s="13"/>
      <c r="D11" s="14"/>
      <c r="E11" s="14"/>
      <c r="F11" s="14" t="s">
        <v>72</v>
      </c>
      <c r="G11" s="14"/>
      <c r="H11" s="14"/>
      <c r="I11" s="14"/>
      <c r="J11" s="14"/>
      <c r="K11" s="14"/>
      <c r="L11" s="13"/>
      <c r="M11" s="13"/>
      <c r="N11" s="13"/>
      <c r="O11" s="383">
        <f>IF('行政コスト計算書及び純資産変動計算書(PL＆NW)円単位'!O11:P11=0, "-",ROUND('行政コスト計算書及び純資産変動計算書(PL＆NW)円単位'!O11:P11, -(LOG10(設定!$B$2)))/設定!$B$2)</f>
        <v>10868628</v>
      </c>
      <c r="P11" s="384"/>
      <c r="Q11" s="41"/>
      <c r="R11" s="41"/>
      <c r="S11" s="41"/>
      <c r="T11" s="41"/>
    </row>
    <row r="12" spans="1:20" s="11" customFormat="1" ht="15.15" customHeight="1">
      <c r="A12" s="12"/>
      <c r="B12" s="13"/>
      <c r="C12" s="13"/>
      <c r="D12" s="14"/>
      <c r="E12" s="14"/>
      <c r="F12" s="14" t="s">
        <v>73</v>
      </c>
      <c r="G12" s="14"/>
      <c r="H12" s="14"/>
      <c r="I12" s="14"/>
      <c r="J12" s="14"/>
      <c r="K12" s="14"/>
      <c r="L12" s="13"/>
      <c r="M12" s="13"/>
      <c r="N12" s="13"/>
      <c r="O12" s="383">
        <f>IF('行政コスト計算書及び純資産変動計算書(PL＆NW)円単位'!O12:P12=0, "-",ROUND('行政コスト計算書及び純資産変動計算書(PL＆NW)円単位'!O12:P12, -(LOG10(設定!$B$2)))/設定!$B$2)</f>
        <v>802576</v>
      </c>
      <c r="P12" s="384"/>
      <c r="Q12" s="41"/>
      <c r="R12" s="41"/>
      <c r="S12" s="41"/>
      <c r="T12" s="41"/>
    </row>
    <row r="13" spans="1:20" s="11" customFormat="1" ht="15.15" customHeight="1">
      <c r="A13" s="12"/>
      <c r="B13" s="13"/>
      <c r="C13" s="13"/>
      <c r="D13" s="14"/>
      <c r="E13" s="14"/>
      <c r="F13" s="14" t="s">
        <v>74</v>
      </c>
      <c r="G13" s="14"/>
      <c r="H13" s="14"/>
      <c r="I13" s="14"/>
      <c r="J13" s="14"/>
      <c r="K13" s="14"/>
      <c r="L13" s="13"/>
      <c r="M13" s="13"/>
      <c r="N13" s="13"/>
      <c r="O13" s="383" t="str">
        <f>IF('行政コスト計算書及び純資産変動計算書(PL＆NW)円単位'!O13:P13=0, "-",ROUND('行政コスト計算書及び純資産変動計算書(PL＆NW)円単位'!O13:P13, -(LOG10(設定!$B$2)))/設定!$B$2)</f>
        <v>-</v>
      </c>
      <c r="P13" s="384"/>
      <c r="Q13" s="41"/>
      <c r="R13" s="41"/>
      <c r="S13" s="41"/>
      <c r="T13" s="41"/>
    </row>
    <row r="14" spans="1:20" s="11" customFormat="1" ht="15.15" customHeight="1">
      <c r="A14" s="12"/>
      <c r="B14" s="13"/>
      <c r="C14" s="13"/>
      <c r="D14" s="14"/>
      <c r="E14" s="14"/>
      <c r="F14" s="14" t="s">
        <v>42</v>
      </c>
      <c r="G14" s="14"/>
      <c r="H14" s="14"/>
      <c r="I14" s="14"/>
      <c r="J14" s="14"/>
      <c r="K14" s="14"/>
      <c r="L14" s="13"/>
      <c r="M14" s="13"/>
      <c r="N14" s="13"/>
      <c r="O14" s="383">
        <f>IF('行政コスト計算書及び純資産変動計算書(PL＆NW)円単位'!O14:P14=0, "-",ROUND('行政コスト計算書及び純資産変動計算書(PL＆NW)円単位'!O14:P14, -(LOG10(設定!$B$2)))/設定!$B$2)</f>
        <v>1628625</v>
      </c>
      <c r="P14" s="384"/>
      <c r="Q14" s="41"/>
      <c r="R14" s="41"/>
      <c r="S14" s="41"/>
      <c r="T14" s="41"/>
    </row>
    <row r="15" spans="1:20" s="11" customFormat="1" ht="15.15" customHeight="1">
      <c r="A15" s="12"/>
      <c r="B15" s="13"/>
      <c r="C15" s="13"/>
      <c r="D15" s="14"/>
      <c r="E15" s="14" t="s">
        <v>75</v>
      </c>
      <c r="F15" s="14"/>
      <c r="G15" s="14"/>
      <c r="H15" s="14"/>
      <c r="I15" s="14"/>
      <c r="J15" s="14"/>
      <c r="K15" s="14"/>
      <c r="L15" s="13"/>
      <c r="M15" s="13"/>
      <c r="N15" s="13"/>
      <c r="O15" s="383">
        <f>IF('行政コスト計算書及び純資産変動計算書(PL＆NW)円単位'!O15:P15=0, "-",ROUND('行政コスト計算書及び純資産変動計算書(PL＆NW)円単位'!O15:P15, -(LOG10(設定!$B$2)))/設定!$B$2)</f>
        <v>25994300</v>
      </c>
      <c r="P15" s="384"/>
      <c r="Q15" s="41"/>
      <c r="R15" s="41"/>
      <c r="S15" s="41"/>
      <c r="T15" s="41"/>
    </row>
    <row r="16" spans="1:20" s="11" customFormat="1" ht="15.15" customHeight="1">
      <c r="A16" s="12"/>
      <c r="B16" s="13"/>
      <c r="C16" s="13"/>
      <c r="D16" s="14"/>
      <c r="E16" s="14"/>
      <c r="F16" s="14" t="s">
        <v>76</v>
      </c>
      <c r="G16" s="14"/>
      <c r="H16" s="14"/>
      <c r="I16" s="14"/>
      <c r="J16" s="14"/>
      <c r="K16" s="14"/>
      <c r="L16" s="13"/>
      <c r="M16" s="13"/>
      <c r="N16" s="13"/>
      <c r="O16" s="383">
        <f>IF('行政コスト計算書及び純資産変動計算書(PL＆NW)円単位'!O16:P16=0, "-",ROUND('行政コスト計算書及び純資産変動計算書(PL＆NW)円単位'!O16:P16, -(LOG10(設定!$B$2)))/設定!$B$2)</f>
        <v>14844807</v>
      </c>
      <c r="P16" s="384"/>
      <c r="Q16" s="41"/>
      <c r="R16" s="41"/>
      <c r="S16" s="41"/>
      <c r="T16" s="41"/>
    </row>
    <row r="17" spans="1:20" s="11" customFormat="1" ht="15.15" customHeight="1">
      <c r="A17" s="12"/>
      <c r="B17" s="13"/>
      <c r="C17" s="13"/>
      <c r="D17" s="14"/>
      <c r="E17" s="14"/>
      <c r="F17" s="14" t="s">
        <v>77</v>
      </c>
      <c r="G17" s="14"/>
      <c r="H17" s="14"/>
      <c r="I17" s="14"/>
      <c r="J17" s="14"/>
      <c r="K17" s="14"/>
      <c r="L17" s="13"/>
      <c r="M17" s="13"/>
      <c r="N17" s="13"/>
      <c r="O17" s="383">
        <f>IF('行政コスト計算書及び純資産変動計算書(PL＆NW)円単位'!O17:P17=0, "-",ROUND('行政コスト計算書及び純資産変動計算書(PL＆NW)円単位'!O17:P17, -(LOG10(設定!$B$2)))/設定!$B$2)</f>
        <v>2218306</v>
      </c>
      <c r="P17" s="384"/>
      <c r="Q17" s="41"/>
      <c r="R17" s="41"/>
      <c r="S17" s="41"/>
      <c r="T17" s="41"/>
    </row>
    <row r="18" spans="1:20" s="11" customFormat="1" ht="15.15" customHeight="1">
      <c r="A18" s="12"/>
      <c r="B18" s="13"/>
      <c r="C18" s="13"/>
      <c r="D18" s="14"/>
      <c r="E18" s="14"/>
      <c r="F18" s="14" t="s">
        <v>78</v>
      </c>
      <c r="G18" s="14"/>
      <c r="H18" s="14"/>
      <c r="I18" s="14"/>
      <c r="J18" s="14"/>
      <c r="K18" s="14"/>
      <c r="L18" s="13"/>
      <c r="M18" s="13"/>
      <c r="N18" s="13"/>
      <c r="O18" s="383">
        <f>IF('行政コスト計算書及び純資産変動計算書(PL＆NW)円単位'!O18:P18=0, "-",ROUND('行政コスト計算書及び純資産変動計算書(PL＆NW)円単位'!O18:P18, -(LOG10(設定!$B$2)))/設定!$B$2)</f>
        <v>7537164</v>
      </c>
      <c r="P18" s="384"/>
      <c r="Q18" s="41"/>
      <c r="R18" s="41"/>
      <c r="S18" s="41"/>
      <c r="T18" s="41"/>
    </row>
    <row r="19" spans="1:20" s="11" customFormat="1" ht="15.15" customHeight="1">
      <c r="A19" s="12"/>
      <c r="B19" s="13"/>
      <c r="C19" s="13"/>
      <c r="D19" s="14"/>
      <c r="E19" s="14"/>
      <c r="F19" s="14" t="s">
        <v>42</v>
      </c>
      <c r="G19" s="14"/>
      <c r="H19" s="14"/>
      <c r="I19" s="14"/>
      <c r="J19" s="14"/>
      <c r="K19" s="14"/>
      <c r="L19" s="13"/>
      <c r="M19" s="13"/>
      <c r="N19" s="13"/>
      <c r="O19" s="383">
        <f>IF('行政コスト計算書及び純資産変動計算書(PL＆NW)円単位'!O19:P19=0, "-",ROUND('行政コスト計算書及び純資産変動計算書(PL＆NW)円単位'!O19:P19, -(LOG10(設定!$B$2)))/設定!$B$2)</f>
        <v>1394023</v>
      </c>
      <c r="P19" s="384"/>
      <c r="Q19" s="41"/>
      <c r="R19" s="41"/>
      <c r="S19" s="41"/>
      <c r="T19" s="41"/>
    </row>
    <row r="20" spans="1:20" s="11" customFormat="1" ht="15.15" customHeight="1">
      <c r="A20" s="12"/>
      <c r="B20" s="13"/>
      <c r="C20" s="13"/>
      <c r="D20" s="14"/>
      <c r="E20" s="14" t="s">
        <v>79</v>
      </c>
      <c r="F20" s="14"/>
      <c r="G20" s="14"/>
      <c r="H20" s="14"/>
      <c r="I20" s="14"/>
      <c r="J20" s="14"/>
      <c r="K20" s="14"/>
      <c r="L20" s="13"/>
      <c r="M20" s="13"/>
      <c r="N20" s="13"/>
      <c r="O20" s="383">
        <f>IF('行政コスト計算書及び純資産変動計算書(PL＆NW)円単位'!O20:P20=0, "-",ROUND('行政コスト計算書及び純資産変動計算書(PL＆NW)円単位'!O20:P20, -(LOG10(設定!$B$2)))/設定!$B$2)</f>
        <v>2565857</v>
      </c>
      <c r="P20" s="384"/>
      <c r="Q20" s="41"/>
      <c r="R20" s="41"/>
      <c r="S20" s="42"/>
      <c r="T20" s="42"/>
    </row>
    <row r="21" spans="1:20" s="11" customFormat="1" ht="15.15" customHeight="1">
      <c r="A21" s="12"/>
      <c r="B21" s="13"/>
      <c r="C21" s="13"/>
      <c r="D21" s="14"/>
      <c r="E21" s="14"/>
      <c r="F21" s="13" t="s">
        <v>80</v>
      </c>
      <c r="G21" s="13"/>
      <c r="H21" s="14"/>
      <c r="I21" s="13"/>
      <c r="J21" s="14"/>
      <c r="K21" s="14"/>
      <c r="L21" s="13"/>
      <c r="M21" s="13"/>
      <c r="N21" s="13"/>
      <c r="O21" s="383">
        <f>IF('行政コスト計算書及び純資産変動計算書(PL＆NW)円単位'!O21:P21=0, "-",ROUND('行政コスト計算書及び純資産変動計算書(PL＆NW)円単位'!O21:P21, -(LOG10(設定!$B$2)))/設定!$B$2)</f>
        <v>365280</v>
      </c>
      <c r="P21" s="384"/>
      <c r="Q21" s="41"/>
      <c r="R21" s="41"/>
      <c r="S21" s="42"/>
      <c r="T21" s="42"/>
    </row>
    <row r="22" spans="1:20" s="11" customFormat="1" ht="15.15" customHeight="1">
      <c r="A22" s="12"/>
      <c r="B22" s="13"/>
      <c r="C22" s="13"/>
      <c r="D22" s="14"/>
      <c r="E22" s="14"/>
      <c r="F22" s="14" t="s">
        <v>81</v>
      </c>
      <c r="G22" s="14"/>
      <c r="H22" s="14"/>
      <c r="I22" s="14"/>
      <c r="J22" s="14"/>
      <c r="K22" s="14"/>
      <c r="L22" s="13"/>
      <c r="M22" s="13"/>
      <c r="N22" s="13"/>
      <c r="O22" s="383">
        <f>IF('行政コスト計算書及び純資産変動計算書(PL＆NW)円単位'!O22:P22=0, "-",ROUND('行政コスト計算書及び純資産変動計算書(PL＆NW)円単位'!O22:P22, -(LOG10(設定!$B$2)))/設定!$B$2)</f>
        <v>160012</v>
      </c>
      <c r="P22" s="384"/>
      <c r="Q22" s="41"/>
      <c r="R22" s="41"/>
      <c r="S22" s="42"/>
      <c r="T22" s="42"/>
    </row>
    <row r="23" spans="1:20" s="11" customFormat="1" ht="15.15" customHeight="1">
      <c r="A23" s="12"/>
      <c r="B23" s="13"/>
      <c r="C23" s="13"/>
      <c r="D23" s="14"/>
      <c r="E23" s="14"/>
      <c r="F23" s="14" t="s">
        <v>15</v>
      </c>
      <c r="G23" s="14"/>
      <c r="H23" s="14"/>
      <c r="I23" s="14"/>
      <c r="J23" s="14"/>
      <c r="K23" s="14"/>
      <c r="L23" s="13"/>
      <c r="M23" s="13"/>
      <c r="N23" s="13"/>
      <c r="O23" s="383">
        <f>IF('行政コスト計算書及び純資産変動計算書(PL＆NW)円単位'!O23:P23=0, "-",ROUND('行政コスト計算書及び純資産変動計算書(PL＆NW)円単位'!O23:P23, -(LOG10(設定!$B$2)))/設定!$B$2)</f>
        <v>2040564</v>
      </c>
      <c r="P23" s="384"/>
      <c r="Q23" s="41"/>
      <c r="R23" s="41"/>
      <c r="S23" s="42"/>
      <c r="T23" s="42"/>
    </row>
    <row r="24" spans="1:20" s="11" customFormat="1" ht="15.15" customHeight="1">
      <c r="A24" s="12"/>
      <c r="B24" s="13"/>
      <c r="C24" s="13"/>
      <c r="D24" s="20" t="s">
        <v>82</v>
      </c>
      <c r="E24" s="20"/>
      <c r="F24" s="14"/>
      <c r="G24" s="20"/>
      <c r="H24" s="14"/>
      <c r="I24" s="14"/>
      <c r="J24" s="14"/>
      <c r="K24" s="14"/>
      <c r="L24" s="13"/>
      <c r="M24" s="13"/>
      <c r="N24" s="13"/>
      <c r="O24" s="383">
        <f>IF('行政コスト計算書及び純資産変動計算書(PL＆NW)円単位'!O24:P24=0, "-",ROUND('行政コスト計算書及び純資産変動計算書(PL＆NW)円単位'!O24:P24, -(LOG10(設定!$B$2)))/設定!$B$2)</f>
        <v>71459277</v>
      </c>
      <c r="P24" s="384"/>
      <c r="Q24" s="41"/>
      <c r="R24" s="41"/>
      <c r="S24" s="42"/>
      <c r="T24" s="42"/>
    </row>
    <row r="25" spans="1:20" s="11" customFormat="1" ht="15.15" customHeight="1">
      <c r="A25" s="12"/>
      <c r="B25" s="13"/>
      <c r="C25" s="13"/>
      <c r="D25" s="14"/>
      <c r="E25" s="14" t="s">
        <v>83</v>
      </c>
      <c r="F25" s="14"/>
      <c r="G25" s="13"/>
      <c r="H25" s="14"/>
      <c r="I25" s="14"/>
      <c r="J25" s="14"/>
      <c r="K25" s="14"/>
      <c r="L25" s="13"/>
      <c r="M25" s="13"/>
      <c r="N25" s="13"/>
      <c r="O25" s="383">
        <f>IF('行政コスト計算書及び純資産変動計算書(PL＆NW)円単位'!O25:P25=0, "-",ROUND('行政コスト計算書及び純資産変動計算書(PL＆NW)円単位'!O25:P25, -(LOG10(設定!$B$2)))/設定!$B$2)</f>
        <v>54642288</v>
      </c>
      <c r="P25" s="384"/>
      <c r="Q25" s="41"/>
      <c r="R25" s="41"/>
      <c r="S25" s="42"/>
      <c r="T25" s="42"/>
    </row>
    <row r="26" spans="1:20" s="11" customFormat="1" ht="15.15" customHeight="1">
      <c r="A26" s="12"/>
      <c r="B26" s="13"/>
      <c r="C26" s="13"/>
      <c r="D26" s="14"/>
      <c r="E26" s="14" t="s">
        <v>84</v>
      </c>
      <c r="F26" s="14"/>
      <c r="G26" s="13"/>
      <c r="H26" s="14"/>
      <c r="I26" s="14"/>
      <c r="J26" s="14"/>
      <c r="K26" s="14"/>
      <c r="L26" s="13"/>
      <c r="M26" s="13"/>
      <c r="N26" s="13"/>
      <c r="O26" s="383">
        <f>IF('行政コスト計算書及び純資産変動計算書(PL＆NW)円単位'!O26:P26=0, "-",ROUND('行政コスト計算書及び純資産変動計算書(PL＆NW)円単位'!O26:P26, -(LOG10(設定!$B$2)))/設定!$B$2)</f>
        <v>16803687</v>
      </c>
      <c r="P26" s="384"/>
      <c r="Q26" s="41"/>
      <c r="R26" s="41"/>
      <c r="S26" s="41"/>
      <c r="T26" s="41"/>
    </row>
    <row r="27" spans="1:20" s="11" customFormat="1" ht="15.15" customHeight="1">
      <c r="A27" s="12"/>
      <c r="B27" s="13"/>
      <c r="C27" s="13"/>
      <c r="D27" s="14"/>
      <c r="E27" s="14" t="s">
        <v>85</v>
      </c>
      <c r="F27" s="14"/>
      <c r="G27" s="14"/>
      <c r="H27" s="14"/>
      <c r="I27" s="14"/>
      <c r="J27" s="14"/>
      <c r="K27" s="14"/>
      <c r="L27" s="13"/>
      <c r="M27" s="13"/>
      <c r="N27" s="13"/>
      <c r="O27" s="383" t="str">
        <f>IF('行政コスト計算書及び純資産変動計算書(PL＆NW)円単位'!O27:P27=0, "-",ROUND('行政コスト計算書及び純資産変動計算書(PL＆NW)円単位'!O27:P27, -(LOG10(設定!$B$2)))/設定!$B$2)</f>
        <v>-</v>
      </c>
      <c r="P27" s="384"/>
      <c r="Q27" s="41"/>
      <c r="R27" s="41"/>
      <c r="S27" s="41"/>
      <c r="T27" s="41"/>
    </row>
    <row r="28" spans="1:20" s="11" customFormat="1" ht="15.15" customHeight="1">
      <c r="A28" s="12"/>
      <c r="B28" s="13"/>
      <c r="C28" s="13"/>
      <c r="D28" s="14"/>
      <c r="E28" s="14" t="s">
        <v>32</v>
      </c>
      <c r="F28" s="14"/>
      <c r="G28" s="14"/>
      <c r="H28" s="14"/>
      <c r="I28" s="14"/>
      <c r="J28" s="14"/>
      <c r="K28" s="14"/>
      <c r="L28" s="13"/>
      <c r="M28" s="13"/>
      <c r="N28" s="13"/>
      <c r="O28" s="383">
        <f>IF('行政コスト計算書及び純資産変動計算書(PL＆NW)円単位'!O28:P28=0, "-",ROUND('行政コスト計算書及び純資産変動計算書(PL＆NW)円単位'!O28:P28, -(LOG10(設定!$B$2)))/設定!$B$2)</f>
        <v>13301</v>
      </c>
      <c r="P28" s="384"/>
      <c r="Q28" s="41"/>
      <c r="R28" s="41"/>
      <c r="S28" s="41"/>
      <c r="T28" s="41"/>
    </row>
    <row r="29" spans="1:20" s="11" customFormat="1" ht="15.15" customHeight="1">
      <c r="A29" s="12"/>
      <c r="B29" s="13"/>
      <c r="C29" s="19" t="s">
        <v>87</v>
      </c>
      <c r="D29" s="19"/>
      <c r="E29" s="14"/>
      <c r="F29" s="14"/>
      <c r="G29" s="14"/>
      <c r="H29" s="14"/>
      <c r="I29" s="14"/>
      <c r="J29" s="13"/>
      <c r="K29" s="13"/>
      <c r="L29" s="13"/>
      <c r="M29" s="13"/>
      <c r="N29" s="27"/>
      <c r="O29" s="383">
        <f>IF('行政コスト計算書及び純資産変動計算書(PL＆NW)円単位'!O29:P29=0, "-",ROUND('行政コスト計算書及び純資産変動計算書(PL＆NW)円単位'!O29:P29, -(LOG10(設定!$B$2)))/設定!$B$2)</f>
        <v>10529219</v>
      </c>
      <c r="P29" s="384"/>
      <c r="Q29" s="41"/>
      <c r="R29" s="41"/>
      <c r="S29" s="41"/>
      <c r="T29" s="41"/>
    </row>
    <row r="30" spans="1:20" s="11" customFormat="1" ht="15.15" customHeight="1">
      <c r="A30" s="12"/>
      <c r="B30" s="13"/>
      <c r="C30" s="13"/>
      <c r="D30" s="19" t="s">
        <v>88</v>
      </c>
      <c r="E30" s="19"/>
      <c r="F30" s="14"/>
      <c r="G30" s="14"/>
      <c r="H30" s="14"/>
      <c r="I30" s="14"/>
      <c r="J30" s="26"/>
      <c r="K30" s="26"/>
      <c r="L30" s="26"/>
      <c r="M30" s="13"/>
      <c r="N30" s="27"/>
      <c r="O30" s="383">
        <f>IF('行政コスト計算書及び純資産変動計算書(PL＆NW)円単位'!O30:P30=0, "-",ROUND('行政コスト計算書及び純資産変動計算書(PL＆NW)円単位'!O30:P30, -(LOG10(設定!$B$2)))/設定!$B$2)</f>
        <v>6425476</v>
      </c>
      <c r="P30" s="384"/>
      <c r="Q30" s="41"/>
      <c r="R30" s="41"/>
      <c r="S30" s="41"/>
      <c r="T30" s="41"/>
    </row>
    <row r="31" spans="1:20" s="11" customFormat="1" ht="15.15" customHeight="1">
      <c r="A31" s="12"/>
      <c r="B31" s="13"/>
      <c r="C31" s="13"/>
      <c r="D31" s="14" t="s">
        <v>42</v>
      </c>
      <c r="E31" s="14"/>
      <c r="F31" s="13"/>
      <c r="G31" s="14"/>
      <c r="H31" s="14"/>
      <c r="I31" s="14"/>
      <c r="J31" s="26"/>
      <c r="K31" s="26"/>
      <c r="L31" s="26"/>
      <c r="M31" s="43"/>
      <c r="N31" s="44"/>
      <c r="O31" s="383">
        <f>IF('行政コスト計算書及び純資産変動計算書(PL＆NW)円単位'!O31:P31=0, "-",ROUND('行政コスト計算書及び純資産変動計算書(PL＆NW)円単位'!O31:P31, -(LOG10(設定!$B$2)))/設定!$B$2)</f>
        <v>4103743</v>
      </c>
      <c r="P31" s="384"/>
      <c r="Q31" s="41"/>
      <c r="R31" s="41"/>
      <c r="S31" s="41"/>
      <c r="T31" s="41"/>
    </row>
    <row r="32" spans="1:20" s="11" customFormat="1" ht="15.15" customHeight="1">
      <c r="A32" s="45"/>
      <c r="B32" s="46" t="s">
        <v>89</v>
      </c>
      <c r="C32" s="46"/>
      <c r="D32" s="47"/>
      <c r="E32" s="47"/>
      <c r="F32" s="46"/>
      <c r="G32" s="47"/>
      <c r="H32" s="47"/>
      <c r="I32" s="47"/>
      <c r="J32" s="48"/>
      <c r="K32" s="48"/>
      <c r="L32" s="48"/>
      <c r="M32" s="49"/>
      <c r="N32" s="49"/>
      <c r="O32" s="387">
        <f>IF('行政コスト計算書及び純資産変動計算書(PL＆NW)円単位'!O32:P32=0, "-",ROUND('行政コスト計算書及び純資産変動計算書(PL＆NW)円単位'!O32:P32, -(LOG10(設定!$B$2)))/設定!$B$2)</f>
        <v>102790045</v>
      </c>
      <c r="P32" s="388"/>
      <c r="Q32" s="41"/>
      <c r="R32" s="41"/>
      <c r="S32" s="41"/>
      <c r="T32" s="41"/>
    </row>
    <row r="33" spans="1:20" s="11" customFormat="1" ht="15.15" customHeight="1">
      <c r="A33" s="12"/>
      <c r="B33" s="13"/>
      <c r="C33" s="14" t="s">
        <v>90</v>
      </c>
      <c r="D33" s="14"/>
      <c r="E33" s="14"/>
      <c r="F33" s="13"/>
      <c r="G33" s="14"/>
      <c r="H33" s="14"/>
      <c r="I33" s="14"/>
      <c r="J33" s="26"/>
      <c r="K33" s="26"/>
      <c r="L33" s="26"/>
      <c r="M33" s="50"/>
      <c r="N33" s="50"/>
      <c r="O33" s="383">
        <f>IF('行政コスト計算書及び純資産変動計算書(PL＆NW)円単位'!O33:P33=0, "-",ROUND('行政コスト計算書及び純資産変動計算書(PL＆NW)円単位'!O33:P33, -(LOG10(設定!$B$2)))/設定!$B$2)</f>
        <v>13695</v>
      </c>
      <c r="P33" s="384"/>
      <c r="Q33" s="41"/>
      <c r="R33" s="41"/>
      <c r="S33" s="41"/>
      <c r="T33" s="41"/>
    </row>
    <row r="34" spans="1:20" s="11" customFormat="1" ht="15.15" customHeight="1">
      <c r="A34" s="12"/>
      <c r="B34" s="13"/>
      <c r="C34" s="14"/>
      <c r="D34" s="14" t="s">
        <v>91</v>
      </c>
      <c r="E34" s="14"/>
      <c r="F34" s="13"/>
      <c r="G34" s="14"/>
      <c r="H34" s="14"/>
      <c r="I34" s="14"/>
      <c r="J34" s="26"/>
      <c r="K34" s="26"/>
      <c r="L34" s="26"/>
      <c r="M34" s="50"/>
      <c r="N34" s="50"/>
      <c r="O34" s="383" t="str">
        <f>IF('行政コスト計算書及び純資産変動計算書(PL＆NW)円単位'!O34:P34=0, "-",ROUND('行政コスト計算書及び純資産変動計算書(PL＆NW)円単位'!O34:P34, -(LOG10(設定!$B$2)))/設定!$B$2)</f>
        <v>-</v>
      </c>
      <c r="P34" s="384"/>
      <c r="Q34" s="41"/>
      <c r="R34" s="41"/>
      <c r="S34" s="41"/>
      <c r="T34" s="41"/>
    </row>
    <row r="35" spans="1:20" s="11" customFormat="1" ht="15.15" customHeight="1">
      <c r="A35" s="12"/>
      <c r="B35" s="13"/>
      <c r="C35" s="13"/>
      <c r="D35" s="20" t="s">
        <v>92</v>
      </c>
      <c r="E35" s="20"/>
      <c r="F35" s="14"/>
      <c r="G35" s="20"/>
      <c r="H35" s="14"/>
      <c r="I35" s="14"/>
      <c r="J35" s="14"/>
      <c r="K35" s="14"/>
      <c r="L35" s="13"/>
      <c r="M35" s="13"/>
      <c r="N35" s="13"/>
      <c r="O35" s="383">
        <f>IF('行政コスト計算書及び純資産変動計算書(PL＆NW)円単位'!O35:P35=0, "-",ROUND('行政コスト計算書及び純資産変動計算書(PL＆NW)円単位'!O35:P35, -(LOG10(設定!$B$2)))/設定!$B$2)</f>
        <v>13695</v>
      </c>
      <c r="P35" s="384"/>
      <c r="Q35" s="41"/>
      <c r="R35" s="41"/>
      <c r="S35" s="41"/>
      <c r="T35" s="41"/>
    </row>
    <row r="36" spans="1:20" s="11" customFormat="1" ht="15.15" customHeight="1">
      <c r="A36" s="12"/>
      <c r="B36" s="13"/>
      <c r="C36" s="13"/>
      <c r="D36" s="13" t="s">
        <v>93</v>
      </c>
      <c r="E36" s="13"/>
      <c r="F36" s="14"/>
      <c r="G36" s="13"/>
      <c r="H36" s="14"/>
      <c r="I36" s="13"/>
      <c r="J36" s="14"/>
      <c r="K36" s="14"/>
      <c r="L36" s="13"/>
      <c r="M36" s="13"/>
      <c r="N36" s="13"/>
      <c r="O36" s="383" t="str">
        <f>IF('行政コスト計算書及び純資産変動計算書(PL＆NW)円単位'!O36:P36=0, "-",ROUND('行政コスト計算書及び純資産変動計算書(PL＆NW)円単位'!O36:P36, -(LOG10(設定!$B$2)))/設定!$B$2)</f>
        <v>-</v>
      </c>
      <c r="P36" s="384"/>
      <c r="Q36" s="41"/>
      <c r="R36" s="41"/>
      <c r="S36" s="41"/>
      <c r="T36" s="41"/>
    </row>
    <row r="37" spans="1:20" s="11" customFormat="1" ht="15.15" customHeight="1">
      <c r="A37" s="12"/>
      <c r="B37" s="13"/>
      <c r="C37" s="13"/>
      <c r="D37" s="14" t="s">
        <v>94</v>
      </c>
      <c r="E37" s="14"/>
      <c r="F37" s="14"/>
      <c r="G37" s="14"/>
      <c r="H37" s="14"/>
      <c r="I37" s="14"/>
      <c r="J37" s="14"/>
      <c r="K37" s="14"/>
      <c r="L37" s="13"/>
      <c r="M37" s="13"/>
      <c r="N37" s="13"/>
      <c r="O37" s="383" t="str">
        <f>IF('行政コスト計算書及び純資産変動計算書(PL＆NW)円単位'!O37:P37=0, "-",ROUND('行政コスト計算書及び純資産変動計算書(PL＆NW)円単位'!O37:P37, -(LOG10(設定!$B$2)))/設定!$B$2)</f>
        <v>-</v>
      </c>
      <c r="P37" s="384"/>
      <c r="Q37" s="41"/>
      <c r="R37" s="41"/>
      <c r="S37" s="41"/>
      <c r="T37" s="41"/>
    </row>
    <row r="38" spans="1:20" s="11" customFormat="1" ht="15.15" customHeight="1">
      <c r="A38" s="12"/>
      <c r="B38" s="13"/>
      <c r="C38" s="13"/>
      <c r="D38" s="14" t="s">
        <v>42</v>
      </c>
      <c r="E38" s="14"/>
      <c r="F38" s="14"/>
      <c r="G38" s="14"/>
      <c r="H38" s="14"/>
      <c r="I38" s="14"/>
      <c r="J38" s="14"/>
      <c r="K38" s="14"/>
      <c r="L38" s="13"/>
      <c r="M38" s="13"/>
      <c r="N38" s="13"/>
      <c r="O38" s="383" t="str">
        <f>IF('行政コスト計算書及び純資産変動計算書(PL＆NW)円単位'!O38:P38=0, "-",ROUND('行政コスト計算書及び純資産変動計算書(PL＆NW)円単位'!O38:P38, -(LOG10(設定!$B$2)))/設定!$B$2)</f>
        <v>-</v>
      </c>
      <c r="P38" s="384"/>
      <c r="Q38" s="41"/>
      <c r="R38" s="41"/>
      <c r="S38" s="41"/>
      <c r="T38" s="41"/>
    </row>
    <row r="39" spans="1:20" s="11" customFormat="1" ht="15.15" customHeight="1" thickBot="1">
      <c r="A39" s="12"/>
      <c r="B39" s="13"/>
      <c r="C39" s="14" t="s">
        <v>95</v>
      </c>
      <c r="D39" s="14"/>
      <c r="E39" s="14"/>
      <c r="F39" s="14"/>
      <c r="G39" s="14"/>
      <c r="H39" s="14"/>
      <c r="I39" s="14"/>
      <c r="J39" s="26"/>
      <c r="K39" s="26"/>
      <c r="L39" s="26"/>
      <c r="M39" s="13"/>
      <c r="N39" s="27"/>
      <c r="O39" s="383">
        <f>IF('行政コスト計算書及び純資産変動計算書(PL＆NW)円単位'!O39:P39=0, "-",ROUND('行政コスト計算書及び純資産変動計算書(PL＆NW)円単位'!O39:P39, -(LOG10(設定!$B$2)))/設定!$B$2)</f>
        <v>3846</v>
      </c>
      <c r="P39" s="384"/>
      <c r="Q39" s="41"/>
      <c r="R39" s="41"/>
      <c r="S39" s="41"/>
      <c r="T39" s="41"/>
    </row>
    <row r="40" spans="1:20" s="11" customFormat="1" ht="15.15" customHeight="1">
      <c r="A40" s="12"/>
      <c r="B40" s="13"/>
      <c r="C40" s="13"/>
      <c r="D40" s="14" t="s">
        <v>96</v>
      </c>
      <c r="E40" s="14"/>
      <c r="F40" s="14"/>
      <c r="G40" s="14"/>
      <c r="H40" s="14"/>
      <c r="I40" s="14"/>
      <c r="J40" s="26"/>
      <c r="K40" s="26"/>
      <c r="L40" s="26"/>
      <c r="M40" s="13"/>
      <c r="N40" s="27"/>
      <c r="O40" s="383">
        <f>IF('行政コスト計算書及び純資産変動計算書(PL＆NW)円単位'!O40:P40=0, "-",ROUND('行政コスト計算書及び純資産変動計算書(PL＆NW)円単位'!O40:P40, -(LOG10(設定!$B$2)))/設定!$B$2)</f>
        <v>2473</v>
      </c>
      <c r="P40" s="384"/>
      <c r="Q40" s="314" t="s">
        <v>2</v>
      </c>
      <c r="R40" s="314"/>
      <c r="S40" s="314"/>
      <c r="T40" s="315"/>
    </row>
    <row r="41" spans="1:20" s="11" customFormat="1" ht="15.15" customHeight="1" thickBot="1">
      <c r="A41" s="12"/>
      <c r="B41" s="13"/>
      <c r="C41" s="13"/>
      <c r="D41" s="14" t="s">
        <v>15</v>
      </c>
      <c r="E41" s="14"/>
      <c r="F41" s="14"/>
      <c r="G41" s="14"/>
      <c r="H41" s="14"/>
      <c r="I41" s="14"/>
      <c r="J41" s="26"/>
      <c r="K41" s="26"/>
      <c r="L41" s="26"/>
      <c r="M41" s="43"/>
      <c r="N41" s="44"/>
      <c r="O41" s="383">
        <f>IF('行政コスト計算書及び純資産変動計算書(PL＆NW)円単位'!O41:P41=0, "-",ROUND('行政コスト計算書及び純資産変動計算書(PL＆NW)円単位'!O41:P41, -(LOG10(設定!$B$2)))/設定!$B$2)</f>
        <v>1373</v>
      </c>
      <c r="P41" s="384"/>
      <c r="Q41" s="316" t="s">
        <v>97</v>
      </c>
      <c r="R41" s="317"/>
      <c r="S41" s="318" t="s">
        <v>98</v>
      </c>
      <c r="T41" s="319"/>
    </row>
    <row r="42" spans="1:20" s="11" customFormat="1" ht="15.15" customHeight="1">
      <c r="A42" s="45"/>
      <c r="B42" s="46" t="s">
        <v>99</v>
      </c>
      <c r="C42" s="46"/>
      <c r="D42" s="47"/>
      <c r="E42" s="47"/>
      <c r="F42" s="47"/>
      <c r="G42" s="47"/>
      <c r="H42" s="47"/>
      <c r="I42" s="47"/>
      <c r="J42" s="47"/>
      <c r="K42" s="47"/>
      <c r="L42" s="48"/>
      <c r="M42" s="48"/>
      <c r="N42" s="48"/>
      <c r="O42" s="387">
        <f>IF('行政コスト計算書及び純資産変動計算書(PL＆NW)円単位'!O42:P42=0, "-",ROUND('行政コスト計算書及び純資産変動計算書(PL＆NW)円単位'!O42:P42, -(LOG10(設定!$B$2)))/設定!$B$2)</f>
        <v>102799893</v>
      </c>
      <c r="P42" s="388"/>
      <c r="Q42" s="389"/>
      <c r="R42" s="390"/>
      <c r="S42" s="391">
        <f>IF('行政コスト計算書及び純資産変動計算書(PL＆NW)円単位'!S42:T42=0, "-",ROUND('行政コスト計算書及び純資産変動計算書(PL＆NW)円単位'!S42:T42, -(LOG10(設定!$B$2)))/設定!$B$2)</f>
        <v>102799893</v>
      </c>
      <c r="T42" s="392"/>
    </row>
    <row r="43" spans="1:20" s="11" customFormat="1" ht="15.15" customHeight="1">
      <c r="A43" s="12"/>
      <c r="B43" s="13" t="s">
        <v>100</v>
      </c>
      <c r="C43" s="13"/>
      <c r="D43" s="13"/>
      <c r="E43" s="26"/>
      <c r="F43" s="26"/>
      <c r="G43" s="26"/>
      <c r="H43" s="26"/>
      <c r="I43" s="26"/>
      <c r="J43" s="26"/>
      <c r="K43" s="25"/>
      <c r="L43" s="26"/>
      <c r="M43" s="26"/>
      <c r="N43" s="26"/>
      <c r="O43" s="383">
        <f>IF('行政コスト計算書及び純資産変動計算書(PL＆NW)円単位'!O43:P43=0, "-",ROUND('行政コスト計算書及び純資産変動計算書(PL＆NW)円単位'!O43:P43, -(LOG10(設定!$B$2)))/設定!$B$2)</f>
        <v>105583836</v>
      </c>
      <c r="P43" s="384"/>
      <c r="Q43" s="393"/>
      <c r="R43" s="393"/>
      <c r="S43" s="383">
        <f>IF('行政コスト計算書及び純資産変動計算書(PL＆NW)円単位'!S43:T43=0, "-",ROUND('行政コスト計算書及び純資産変動計算書(PL＆NW)円単位'!S43:T43, -(LOG10(設定!$B$2)))/設定!$B$2)</f>
        <v>105583836</v>
      </c>
      <c r="T43" s="384"/>
    </row>
    <row r="44" spans="1:20" s="11" customFormat="1" ht="15.15" customHeight="1">
      <c r="A44" s="12"/>
      <c r="B44" s="13"/>
      <c r="C44" s="13" t="s">
        <v>101</v>
      </c>
      <c r="D44" s="13"/>
      <c r="E44" s="51"/>
      <c r="F44" s="51"/>
      <c r="G44" s="51"/>
      <c r="H44" s="51"/>
      <c r="I44" s="51"/>
      <c r="J44" s="13"/>
      <c r="K44" s="25"/>
      <c r="L44" s="26"/>
      <c r="M44" s="26"/>
      <c r="N44" s="26"/>
      <c r="O44" s="383">
        <f>IF('行政コスト計算書及び純資産変動計算書(PL＆NW)円単位'!O44:P44=0, "-",ROUND('行政コスト計算書及び純資産変動計算書(PL＆NW)円単位'!O44:P44, -(LOG10(設定!$B$2)))/設定!$B$2)</f>
        <v>62458872</v>
      </c>
      <c r="P44" s="384"/>
      <c r="Q44" s="394"/>
      <c r="R44" s="394"/>
      <c r="S44" s="383">
        <f>IF('行政コスト計算書及び純資産変動計算書(PL＆NW)円単位'!S44:T44=0, "-",ROUND('行政コスト計算書及び純資産変動計算書(PL＆NW)円単位'!S44:T44, -(LOG10(設定!$B$2)))/設定!$B$2)</f>
        <v>62458872</v>
      </c>
      <c r="T44" s="384"/>
    </row>
    <row r="45" spans="1:20" s="11" customFormat="1" ht="15.15" customHeight="1">
      <c r="A45" s="52"/>
      <c r="B45" s="13"/>
      <c r="C45" s="13" t="s">
        <v>102</v>
      </c>
      <c r="D45" s="53"/>
      <c r="E45" s="53"/>
      <c r="F45" s="53"/>
      <c r="G45" s="53"/>
      <c r="H45" s="53"/>
      <c r="I45" s="53"/>
      <c r="J45" s="13"/>
      <c r="K45" s="25"/>
      <c r="L45" s="26"/>
      <c r="M45" s="26"/>
      <c r="N45" s="26"/>
      <c r="O45" s="383">
        <f>IF('行政コスト計算書及び純資産変動計算書(PL＆NW)円単位'!O45:P45=0, "-",ROUND('行政コスト計算書及び純資産変動計算書(PL＆NW)円単位'!O45:P45, -(LOG10(設定!$B$2)))/設定!$B$2)</f>
        <v>43124964</v>
      </c>
      <c r="P45" s="384"/>
      <c r="Q45" s="395"/>
      <c r="R45" s="395"/>
      <c r="S45" s="396">
        <f>IF('行政コスト計算書及び純資産変動計算書(PL＆NW)円単位'!S45:T45=0, "-",ROUND('行政コスト計算書及び純資産変動計算書(PL＆NW)円単位'!S45:T45, -(LOG10(設定!$B$2)))/設定!$B$2)</f>
        <v>43124964</v>
      </c>
      <c r="T45" s="397"/>
    </row>
    <row r="46" spans="1:20" s="11" customFormat="1" ht="15.15" customHeight="1">
      <c r="A46" s="45"/>
      <c r="B46" s="46" t="s">
        <v>103</v>
      </c>
      <c r="C46" s="54"/>
      <c r="D46" s="55"/>
      <c r="E46" s="55"/>
      <c r="F46" s="55"/>
      <c r="G46" s="56"/>
      <c r="H46" s="56"/>
      <c r="I46" s="56"/>
      <c r="J46" s="46"/>
      <c r="K46" s="46"/>
      <c r="L46" s="46"/>
      <c r="M46" s="46"/>
      <c r="N46" s="46"/>
      <c r="O46" s="387">
        <f>IF('行政コスト計算書及び純資産変動計算書(PL＆NW)円単位'!O46:P46=0, "-",ROUND('行政コスト計算書及び純資産変動計算書(PL＆NW)円単位'!O46:P46, -(LOG10(設定!$B$2)))/設定!$B$2)</f>
        <v>2783943</v>
      </c>
      <c r="P46" s="388"/>
      <c r="Q46" s="398"/>
      <c r="R46" s="398"/>
      <c r="S46" s="396">
        <f>IF('行政コスト計算書及び純資産変動計算書(PL＆NW)円単位'!S46:T46=0, "-",ROUND('行政コスト計算書及び純資産変動計算書(PL＆NW)円単位'!S46:T46, -(LOG10(設定!$B$2)))/設定!$B$2)</f>
        <v>2783943</v>
      </c>
      <c r="T46" s="397"/>
    </row>
    <row r="47" spans="1:20" s="11" customFormat="1" ht="15.15" customHeight="1">
      <c r="A47" s="12"/>
      <c r="B47" s="13" t="s">
        <v>104</v>
      </c>
      <c r="C47" s="13"/>
      <c r="D47" s="53"/>
      <c r="E47" s="53"/>
      <c r="F47" s="53"/>
      <c r="G47" s="51"/>
      <c r="H47" s="51"/>
      <c r="I47" s="51"/>
      <c r="J47" s="13"/>
      <c r="K47" s="13"/>
      <c r="L47" s="13"/>
      <c r="M47" s="13"/>
      <c r="N47" s="13"/>
      <c r="O47" s="399"/>
      <c r="P47" s="400"/>
      <c r="Q47" s="383">
        <f>IF('行政コスト計算書及び純資産変動計算書(PL＆NW)円単位'!Q47:R47=0, "-",ROUND('行政コスト計算書及び純資産変動計算書(PL＆NW)円単位'!Q47:R47, -(LOG10(設定!$B$2)))/設定!$B$2)</f>
        <v>1062309</v>
      </c>
      <c r="R47" s="401"/>
      <c r="S47" s="402">
        <f>IF('行政コスト計算書及び純資産変動計算書(PL＆NW)円単位'!S47:T47=0, "-",ROUND('行政コスト計算書及び純資産変動計算書(PL＆NW)円単位'!S47:T47, -(LOG10(設定!$B$2)))/設定!$B$2)</f>
        <v>-1062309</v>
      </c>
      <c r="T47" s="403"/>
    </row>
    <row r="48" spans="1:20" s="11" customFormat="1" ht="15.15" customHeight="1">
      <c r="A48" s="12"/>
      <c r="B48" s="13"/>
      <c r="C48" s="53" t="s">
        <v>105</v>
      </c>
      <c r="D48" s="53"/>
      <c r="E48" s="53"/>
      <c r="F48" s="51"/>
      <c r="G48" s="51"/>
      <c r="H48" s="51"/>
      <c r="I48" s="51"/>
      <c r="J48" s="13"/>
      <c r="K48" s="13"/>
      <c r="L48" s="13"/>
      <c r="M48" s="13"/>
      <c r="N48" s="13"/>
      <c r="O48" s="399"/>
      <c r="P48" s="400"/>
      <c r="Q48" s="383">
        <f>IF('行政コスト計算書及び純資産変動計算書(PL＆NW)円単位'!Q48:R48=0, "-",ROUND('行政コスト計算書及び純資産変動計算書(PL＆NW)円単位'!Q48:R48, -(LOG10(設定!$B$2)))/設定!$B$2)</f>
        <v>7174982</v>
      </c>
      <c r="R48" s="401"/>
      <c r="S48" s="383">
        <f>IF('行政コスト計算書及び純資産変動計算書(PL＆NW)円単位'!S48:T48=0, "-",ROUND('行政コスト計算書及び純資産変動計算書(PL＆NW)円単位'!S48:T48, -(LOG10(設定!$B$2)))/設定!$B$2)</f>
        <v>-7174982</v>
      </c>
      <c r="T48" s="384"/>
    </row>
    <row r="49" spans="1:20" s="11" customFormat="1" ht="15.15" customHeight="1">
      <c r="A49" s="12"/>
      <c r="B49" s="13"/>
      <c r="C49" s="53" t="s">
        <v>106</v>
      </c>
      <c r="D49" s="53"/>
      <c r="E49" s="53"/>
      <c r="F49" s="53"/>
      <c r="G49" s="51"/>
      <c r="H49" s="51"/>
      <c r="I49" s="51"/>
      <c r="J49" s="13"/>
      <c r="K49" s="13"/>
      <c r="L49" s="13"/>
      <c r="M49" s="13"/>
      <c r="N49" s="13"/>
      <c r="O49" s="399"/>
      <c r="P49" s="400"/>
      <c r="Q49" s="383">
        <f>IF('行政コスト計算書及び純資産変動計算書(PL＆NW)円単位'!Q49:R49=0, "-",ROUND('行政コスト計算書及び純資産変動計算書(PL＆NW)円単位'!Q49:R49, -(LOG10(設定!$B$2)))/設定!$B$2)</f>
        <v>-7594759</v>
      </c>
      <c r="R49" s="401"/>
      <c r="S49" s="383">
        <f>IF('行政コスト計算書及び純資産変動計算書(PL＆NW)円単位'!S49:T49=0, "-",ROUND('行政コスト計算書及び純資産変動計算書(PL＆NW)円単位'!S49:T49, -(LOG10(設定!$B$2)))/設定!$B$2)</f>
        <v>7594759</v>
      </c>
      <c r="T49" s="384"/>
    </row>
    <row r="50" spans="1:20" s="11" customFormat="1" ht="15.15" customHeight="1">
      <c r="A50" s="12"/>
      <c r="B50" s="13"/>
      <c r="C50" s="53" t="s">
        <v>107</v>
      </c>
      <c r="D50" s="53"/>
      <c r="E50" s="53"/>
      <c r="F50" s="53"/>
      <c r="G50" s="51"/>
      <c r="H50" s="51"/>
      <c r="I50" s="51"/>
      <c r="J50" s="13"/>
      <c r="K50" s="13"/>
      <c r="L50" s="13"/>
      <c r="M50" s="13"/>
      <c r="N50" s="13"/>
      <c r="O50" s="399"/>
      <c r="P50" s="400"/>
      <c r="Q50" s="383">
        <f>IF('行政コスト計算書及び純資産変動計算書(PL＆NW)円単位'!Q50:R50=0, "-",ROUND('行政コスト計算書及び純資産変動計算書(PL＆NW)円単位'!Q50:R50, -(LOG10(設定!$B$2)))/設定!$B$2)</f>
        <v>2209900</v>
      </c>
      <c r="R50" s="401"/>
      <c r="S50" s="383">
        <f>IF('行政コスト計算書及び純資産変動計算書(PL＆NW)円単位'!S50:T50=0, "-",ROUND('行政コスト計算書及び純資産変動計算書(PL＆NW)円単位'!S50:T50, -(LOG10(設定!$B$2)))/設定!$B$2)</f>
        <v>-2209900</v>
      </c>
      <c r="T50" s="384"/>
    </row>
    <row r="51" spans="1:20" s="11" customFormat="1" ht="15.15" customHeight="1">
      <c r="A51" s="12"/>
      <c r="B51" s="13"/>
      <c r="C51" s="53" t="s">
        <v>108</v>
      </c>
      <c r="D51" s="53"/>
      <c r="E51" s="53"/>
      <c r="F51" s="53"/>
      <c r="G51" s="51"/>
      <c r="H51" s="15"/>
      <c r="I51" s="51"/>
      <c r="J51" s="13"/>
      <c r="K51" s="13"/>
      <c r="L51" s="13"/>
      <c r="M51" s="13"/>
      <c r="N51" s="13"/>
      <c r="O51" s="399"/>
      <c r="P51" s="400"/>
      <c r="Q51" s="383">
        <f>IF('行政コスト計算書及び純資産変動計算書(PL＆NW)円単位'!Q51:R51=0, "-",ROUND('行政コスト計算書及び純資産変動計算書(PL＆NW)円単位'!Q51:R51, -(LOG10(設定!$B$2)))/設定!$B$2)</f>
        <v>-727814</v>
      </c>
      <c r="R51" s="401"/>
      <c r="S51" s="383">
        <f>IF('行政コスト計算書及び純資産変動計算書(PL＆NW)円単位'!S51:T51=0, "-",ROUND('行政コスト計算書及び純資産変動計算書(PL＆NW)円単位'!S51:T51, -(LOG10(設定!$B$2)))/設定!$B$2)</f>
        <v>727814</v>
      </c>
      <c r="T51" s="384"/>
    </row>
    <row r="52" spans="1:20" s="11" customFormat="1" ht="15.15" customHeight="1">
      <c r="A52" s="12"/>
      <c r="B52" s="13" t="s">
        <v>109</v>
      </c>
      <c r="C52" s="13"/>
      <c r="D52" s="53"/>
      <c r="E52" s="57"/>
      <c r="F52" s="57"/>
      <c r="G52" s="57"/>
      <c r="H52" s="57"/>
      <c r="I52" s="57"/>
      <c r="J52" s="26"/>
      <c r="K52" s="13"/>
      <c r="L52" s="13"/>
      <c r="M52" s="13"/>
      <c r="N52" s="13"/>
      <c r="O52" s="383" t="str">
        <f>IF('行政コスト計算書及び純資産変動計算書(PL＆NW)円単位'!O52:P52=0, "-",ROUND('行政コスト計算書及び純資産変動計算書(PL＆NW)円単位'!O52:P52, -(LOG10(設定!$B$2)))/設定!$B$2)</f>
        <v>-</v>
      </c>
      <c r="P52" s="384"/>
      <c r="Q52" s="383" t="str">
        <f>IF('行政コスト計算書及び純資産変動計算書(PL＆NW)円単位'!Q52:R52=0, "-",ROUND('行政コスト計算書及び純資産変動計算書(PL＆NW)円単位'!Q52:R52, -(LOG10(設定!$B$2)))/設定!$B$2)</f>
        <v>-</v>
      </c>
      <c r="R52" s="401"/>
      <c r="S52" s="399"/>
      <c r="T52" s="400"/>
    </row>
    <row r="53" spans="1:20" s="11" customFormat="1" ht="15.15" customHeight="1">
      <c r="A53" s="12"/>
      <c r="B53" s="13" t="s">
        <v>110</v>
      </c>
      <c r="C53" s="13"/>
      <c r="D53" s="53"/>
      <c r="E53" s="58"/>
      <c r="F53" s="57"/>
      <c r="G53" s="57"/>
      <c r="H53" s="57"/>
      <c r="I53" s="57"/>
      <c r="J53" s="26"/>
      <c r="K53" s="50"/>
      <c r="L53" s="50"/>
      <c r="M53" s="50"/>
      <c r="N53" s="50"/>
      <c r="O53" s="383">
        <f>IF('行政コスト計算書及び純資産変動計算書(PL＆NW)円単位'!O53:P53=0, "-",ROUND('行政コスト計算書及び純資産変動計算書(PL＆NW)円単位'!O53:P53, -(LOG10(設定!$B$2)))/設定!$B$2)</f>
        <v>2332268</v>
      </c>
      <c r="P53" s="384"/>
      <c r="Q53" s="383">
        <f>IF('行政コスト計算書及び純資産変動計算書(PL＆NW)円単位'!Q53:R53=0, "-",ROUND('行政コスト計算書及び純資産変動計算書(PL＆NW)円単位'!Q53:R53, -(LOG10(設定!$B$2)))/設定!$B$2)</f>
        <v>2332268</v>
      </c>
      <c r="R53" s="401"/>
      <c r="S53" s="399"/>
      <c r="T53" s="400"/>
    </row>
    <row r="54" spans="1:20" s="11" customFormat="1" ht="15.15" customHeight="1">
      <c r="A54" s="52"/>
      <c r="B54" s="43" t="s">
        <v>15</v>
      </c>
      <c r="C54" s="43"/>
      <c r="D54" s="59"/>
      <c r="E54" s="60"/>
      <c r="F54" s="60"/>
      <c r="G54" s="61"/>
      <c r="H54" s="61"/>
      <c r="I54" s="61"/>
      <c r="J54" s="62"/>
      <c r="K54" s="43"/>
      <c r="L54" s="43"/>
      <c r="M54" s="43"/>
      <c r="N54" s="43"/>
      <c r="O54" s="396">
        <f>IF('行政コスト計算書及び純資産変動計算書(PL＆NW)円単位'!O54:P54=0, "-",ROUND('行政コスト計算書及び純資産変動計算書(PL＆NW)円単位'!O54:P54, -(LOG10(設定!$B$2)))/設定!$B$2)</f>
        <v>7312302</v>
      </c>
      <c r="P54" s="397"/>
      <c r="Q54" s="383">
        <f>IF('行政コスト計算書及び純資産変動計算書(PL＆NW)円単位'!Q54:R54=0, "-",ROUND('行政コスト計算書及び純資産変動計算書(PL＆NW)円単位'!Q54:R54, -(LOG10(設定!$B$2)))/設定!$B$2)</f>
        <v>365246</v>
      </c>
      <c r="R54" s="401"/>
      <c r="S54" s="383">
        <f>IF('行政コスト計算書及び純資産変動計算書(PL＆NW)円単位'!S54:T54=0, "-",ROUND('行政コスト計算書及び純資産変動計算書(PL＆NW)円単位'!S54:T54, -(LOG10(設定!$B$2)))/設定!$B$2)</f>
        <v>6947056</v>
      </c>
      <c r="T54" s="384"/>
    </row>
    <row r="55" spans="1:20" s="11" customFormat="1" ht="15.15" customHeight="1">
      <c r="A55" s="63" t="s">
        <v>111</v>
      </c>
      <c r="B55" s="64"/>
      <c r="C55" s="65"/>
      <c r="D55" s="66"/>
      <c r="E55" s="67"/>
      <c r="F55" s="68"/>
      <c r="G55" s="68"/>
      <c r="H55" s="69"/>
      <c r="I55" s="68"/>
      <c r="J55" s="70"/>
      <c r="K55" s="64"/>
      <c r="L55" s="64"/>
      <c r="M55" s="64"/>
      <c r="N55" s="64"/>
      <c r="O55" s="387">
        <f>IF('行政コスト計算書及び純資産変動計算書(PL＆NW)円単位'!O55:P55=0, "-",ROUND('行政コスト計算書及び純資産変動計算書(PL＆NW)円単位'!O55:P55, -(LOG10(設定!$B$2)))/設定!$B$2)</f>
        <v>12428513</v>
      </c>
      <c r="P55" s="388"/>
      <c r="Q55" s="404">
        <f>IF('行政コスト計算書及び純資産変動計算書(PL＆NW)円単位'!Q55:R55=0, "-",ROUND('行政コスト計算書及び純資産変動計算書(PL＆NW)円単位'!Q55:R55, -(LOG10(設定!$B$2)))/設定!$B$2)</f>
        <v>3759823</v>
      </c>
      <c r="R55" s="405"/>
      <c r="S55" s="387">
        <f>IF('行政コスト計算書及び純資産変動計算書(PL＆NW)円単位'!S55:T55=0, "-",ROUND('行政コスト計算書及び純資産変動計算書(PL＆NW)円単位'!S55:T55, -(LOG10(設定!$B$2)))/設定!$B$2)</f>
        <v>8668690</v>
      </c>
      <c r="T55" s="388"/>
    </row>
    <row r="56" spans="1:20" s="11" customFormat="1" ht="15.15" customHeight="1" thickBot="1">
      <c r="A56" s="63" t="s">
        <v>112</v>
      </c>
      <c r="B56" s="64"/>
      <c r="C56" s="65"/>
      <c r="D56" s="66"/>
      <c r="E56" s="67"/>
      <c r="F56" s="68"/>
      <c r="G56" s="68"/>
      <c r="H56" s="69"/>
      <c r="I56" s="68"/>
      <c r="J56" s="70"/>
      <c r="K56" s="64"/>
      <c r="L56" s="64"/>
      <c r="M56" s="64"/>
      <c r="N56" s="64"/>
      <c r="O56" s="383">
        <f>IF('行政コスト計算書及び純資産変動計算書(PL＆NW)円単位'!O56:P56=0, "-",ROUND('行政コスト計算書及び純資産変動計算書(PL＆NW)円単位'!O56:P56, -(LOG10(設定!$B$2)))/設定!$B$2)</f>
        <v>590006383</v>
      </c>
      <c r="P56" s="384"/>
      <c r="Q56" s="406">
        <f>IF('行政コスト計算書及び純資産変動計算書(PL＆NW)円単位'!Q56:R56=0, "-",ROUND('行政コスト計算書及び純資産変動計算書(PL＆NW)円単位'!Q56:R56, -(LOG10(設定!$B$2)))/設定!$B$2)</f>
        <v>697642381</v>
      </c>
      <c r="R56" s="407"/>
      <c r="S56" s="408">
        <f>IF('行政コスト計算書及び純資産変動計算書(PL＆NW)円単位'!S56:T56=0, "-",ROUND('行政コスト計算書及び純資産変動計算書(PL＆NW)円単位'!S56:T56, -(LOG10(設定!$B$2)))/設定!$B$2)</f>
        <v>-107635998</v>
      </c>
      <c r="T56" s="409"/>
    </row>
    <row r="57" spans="1:20" s="11" customFormat="1" ht="15.15" customHeight="1" thickBot="1">
      <c r="A57" s="71" t="s">
        <v>113</v>
      </c>
      <c r="B57" s="72"/>
      <c r="C57" s="73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410">
        <f>IF('行政コスト計算書及び純資産変動計算書(PL＆NW)円単位'!O57:P57=0, "-",ROUND('行政コスト計算書及び純資産変動計算書(PL＆NW)円単位'!O57:P57, -(LOG10(設定!$B$2)))/設定!$B$2)</f>
        <v>602434896</v>
      </c>
      <c r="P57" s="411"/>
      <c r="Q57" s="412">
        <f>IF('行政コスト計算書及び純資産変動計算書(PL＆NW)円単位'!Q57:R57=0, "-",ROUND('行政コスト計算書及び純資産変動計算書(PL＆NW)円単位'!Q57:R57, -(LOG10(設定!$B$2)))/設定!$B$2)</f>
        <v>701402204</v>
      </c>
      <c r="R57" s="413"/>
      <c r="S57" s="410">
        <f>IF('行政コスト計算書及び純資産変動計算書(PL＆NW)円単位'!S57:T57=0, "-",ROUND('行政コスト計算書及び純資産変動計算書(PL＆NW)円単位'!S57:T57, -(LOG10(設定!$B$2)))/設定!$B$2)</f>
        <v>-98967308</v>
      </c>
      <c r="T57" s="411"/>
    </row>
    <row r="58" spans="1:20" s="11" customFormat="1" ht="12">
      <c r="O58" s="74"/>
      <c r="P58" s="74"/>
      <c r="Q58" s="74"/>
      <c r="R58" s="74"/>
      <c r="S58" s="74"/>
      <c r="T58" s="74"/>
    </row>
    <row r="59" spans="1:20" s="11" customFormat="1" ht="12"/>
  </sheetData>
  <mergeCells count="91">
    <mergeCell ref="O56:P56"/>
    <mergeCell ref="Q56:R56"/>
    <mergeCell ref="S56:T56"/>
    <mergeCell ref="O57:P57"/>
    <mergeCell ref="Q57:R57"/>
    <mergeCell ref="S57:T57"/>
    <mergeCell ref="O54:P54"/>
    <mergeCell ref="Q54:R54"/>
    <mergeCell ref="S54:T54"/>
    <mergeCell ref="O55:P55"/>
    <mergeCell ref="Q55:R55"/>
    <mergeCell ref="S55:T55"/>
    <mergeCell ref="O52:P52"/>
    <mergeCell ref="Q52:R52"/>
    <mergeCell ref="S52:T52"/>
    <mergeCell ref="O53:P53"/>
    <mergeCell ref="Q53:R53"/>
    <mergeCell ref="S53:T53"/>
    <mergeCell ref="O50:P50"/>
    <mergeCell ref="Q50:R50"/>
    <mergeCell ref="S50:T50"/>
    <mergeCell ref="O51:P51"/>
    <mergeCell ref="Q51:R51"/>
    <mergeCell ref="S51:T51"/>
    <mergeCell ref="O48:P48"/>
    <mergeCell ref="Q48:R48"/>
    <mergeCell ref="S48:T48"/>
    <mergeCell ref="O49:P49"/>
    <mergeCell ref="Q49:R49"/>
    <mergeCell ref="S49:T49"/>
    <mergeCell ref="O46:P46"/>
    <mergeCell ref="Q46:R46"/>
    <mergeCell ref="S46:T46"/>
    <mergeCell ref="O47:P47"/>
    <mergeCell ref="Q47:R47"/>
    <mergeCell ref="S47:T47"/>
    <mergeCell ref="O44:P44"/>
    <mergeCell ref="Q44:R44"/>
    <mergeCell ref="S44:T44"/>
    <mergeCell ref="O45:P45"/>
    <mergeCell ref="Q45:R45"/>
    <mergeCell ref="S45:T45"/>
    <mergeCell ref="O42:P42"/>
    <mergeCell ref="Q42:R42"/>
    <mergeCell ref="S42:T42"/>
    <mergeCell ref="O43:P43"/>
    <mergeCell ref="Q43:R43"/>
    <mergeCell ref="S43:T43"/>
    <mergeCell ref="O38:P38"/>
    <mergeCell ref="O39:P39"/>
    <mergeCell ref="O40:P40"/>
    <mergeCell ref="Q40:T40"/>
    <mergeCell ref="O41:P41"/>
    <mergeCell ref="Q41:R41"/>
    <mergeCell ref="S41:T41"/>
    <mergeCell ref="O37:P37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25:P25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13:P13"/>
    <mergeCell ref="Q2:T2"/>
    <mergeCell ref="A3:T3"/>
    <mergeCell ref="A4:T4"/>
    <mergeCell ref="A5:T5"/>
    <mergeCell ref="A7:N7"/>
    <mergeCell ref="O7:P7"/>
    <mergeCell ref="O8:P8"/>
    <mergeCell ref="O9:P9"/>
    <mergeCell ref="O10:P10"/>
    <mergeCell ref="O11:P11"/>
    <mergeCell ref="O12:P12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firstPageNumber="7" orientation="portrait" useFirstPageNumber="1" verticalDpi="300" r:id="rId1"/>
  <headerFooter alignWithMargins="0"/>
  <colBreaks count="1" manualBreakCount="1">
    <brk id="2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FF00"/>
  </sheetPr>
  <dimension ref="A1:M60"/>
  <sheetViews>
    <sheetView tabSelected="1" view="pageBreakPreview" topLeftCell="A2" zoomScale="96" zoomScaleNormal="100" zoomScaleSheetLayoutView="96" workbookViewId="0">
      <selection activeCell="A2" sqref="A2"/>
    </sheetView>
  </sheetViews>
  <sheetFormatPr defaultRowHeight="10.8"/>
  <cols>
    <col min="1" max="10" width="2.625" customWidth="1"/>
    <col min="11" max="11" width="9.375" customWidth="1"/>
    <col min="12" max="12" width="21.375" customWidth="1"/>
  </cols>
  <sheetData>
    <row r="1" spans="1:13" hidden="1"/>
    <row r="2" spans="1:13" ht="18" customHeight="1">
      <c r="L2" s="75" t="s">
        <v>114</v>
      </c>
      <c r="M2" s="76"/>
    </row>
    <row r="3" spans="1:13" ht="19.2">
      <c r="A3" s="77"/>
      <c r="B3" s="303" t="s">
        <v>182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1:13" ht="14.4" customHeight="1">
      <c r="A4" s="13"/>
      <c r="B4" s="351" t="str">
        <f>'資金収支計算書(CF)円単位'!B4:L4</f>
        <v>自　令和 5年 4月 1日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</row>
    <row r="5" spans="1:13" ht="14.4" customHeight="1">
      <c r="A5" s="13"/>
      <c r="B5" s="351" t="str">
        <f>'資金収支計算書(CF)円単位'!B5:L5</f>
        <v>至　令和 6年 3月31日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</row>
    <row r="6" spans="1:13" ht="14.1" customHeight="1" thickBot="1">
      <c r="A6" s="13"/>
      <c r="B6" s="78" t="str">
        <f>IF('貸借対照表(BS)円単位'!B5&lt;&gt;"",'貸借対照表(BS)円単位'!B5,"")</f>
        <v>全体</v>
      </c>
      <c r="C6" s="78"/>
      <c r="D6" s="78"/>
      <c r="E6" s="78"/>
      <c r="F6" s="78"/>
      <c r="G6" s="78"/>
      <c r="H6" s="78"/>
      <c r="I6" s="78"/>
      <c r="J6" s="78"/>
      <c r="K6" s="78"/>
      <c r="L6" s="79" t="str">
        <f>設定!$B$3</f>
        <v>（単位：千円）</v>
      </c>
    </row>
    <row r="7" spans="1:13" ht="14.1" customHeight="1">
      <c r="A7" s="13"/>
      <c r="B7" s="352" t="s">
        <v>1</v>
      </c>
      <c r="C7" s="353"/>
      <c r="D7" s="353"/>
      <c r="E7" s="353"/>
      <c r="F7" s="353"/>
      <c r="G7" s="353"/>
      <c r="H7" s="353"/>
      <c r="I7" s="354"/>
      <c r="J7" s="354"/>
      <c r="K7" s="355"/>
      <c r="L7" s="359" t="s">
        <v>2</v>
      </c>
    </row>
    <row r="8" spans="1:13" ht="14.1" customHeight="1" thickBot="1">
      <c r="A8" s="13"/>
      <c r="B8" s="356"/>
      <c r="C8" s="357"/>
      <c r="D8" s="357"/>
      <c r="E8" s="357"/>
      <c r="F8" s="357"/>
      <c r="G8" s="357"/>
      <c r="H8" s="357"/>
      <c r="I8" s="357"/>
      <c r="J8" s="357"/>
      <c r="K8" s="358"/>
      <c r="L8" s="360"/>
    </row>
    <row r="9" spans="1:13" ht="14.1" customHeight="1">
      <c r="A9" s="80"/>
      <c r="B9" s="81" t="s">
        <v>115</v>
      </c>
      <c r="C9" s="82"/>
      <c r="D9" s="82"/>
      <c r="E9" s="83"/>
      <c r="F9" s="83"/>
      <c r="G9" s="39"/>
      <c r="H9" s="83"/>
      <c r="I9" s="39"/>
      <c r="J9" s="39"/>
      <c r="K9" s="84"/>
      <c r="L9" s="85"/>
    </row>
    <row r="10" spans="1:13" ht="14.1" customHeight="1">
      <c r="A10" s="32"/>
      <c r="B10" s="17"/>
      <c r="C10" s="53" t="s">
        <v>116</v>
      </c>
      <c r="D10" s="53"/>
      <c r="E10" s="51"/>
      <c r="F10" s="51"/>
      <c r="G10" s="13"/>
      <c r="H10" s="51"/>
      <c r="I10" s="13"/>
      <c r="J10" s="13"/>
      <c r="K10" s="27"/>
      <c r="L10" s="16">
        <f>IF('資金収支計算書(CF)円単位'!L10=0, "-",ROUND('資金収支計算書(CF)円単位'!L10, -(LOG10(設定!$B$2)))/設定!$B$2)</f>
        <v>105407100</v>
      </c>
      <c r="M10" s="185"/>
    </row>
    <row r="11" spans="1:13" ht="14.1" customHeight="1">
      <c r="A11" s="32"/>
      <c r="B11" s="17"/>
      <c r="C11" s="53"/>
      <c r="D11" s="53" t="s">
        <v>117</v>
      </c>
      <c r="E11" s="51"/>
      <c r="F11" s="51"/>
      <c r="G11" s="51"/>
      <c r="H11" s="51"/>
      <c r="I11" s="13"/>
      <c r="J11" s="13"/>
      <c r="K11" s="27"/>
      <c r="L11" s="16">
        <f>IF('資金収支計算書(CF)円単位'!L11=0, "-",ROUND('資金収支計算書(CF)円単位'!L11, -(LOG10(設定!$B$2)))/設定!$B$2)</f>
        <v>33947824</v>
      </c>
      <c r="M11" s="185"/>
    </row>
    <row r="12" spans="1:13" ht="14.1" customHeight="1">
      <c r="A12" s="32"/>
      <c r="B12" s="17"/>
      <c r="C12" s="53"/>
      <c r="D12" s="53"/>
      <c r="E12" s="87" t="s">
        <v>118</v>
      </c>
      <c r="F12" s="51"/>
      <c r="G12" s="51"/>
      <c r="H12" s="51"/>
      <c r="I12" s="13"/>
      <c r="J12" s="13"/>
      <c r="K12" s="27"/>
      <c r="L12" s="16">
        <f>IF('資金収支計算書(CF)円単位'!L12=0, "-",ROUND('資金収支計算書(CF)円単位'!L12, -(LOG10(設定!$B$2)))/設定!$B$2)</f>
        <v>13272022</v>
      </c>
      <c r="M12" s="185"/>
    </row>
    <row r="13" spans="1:13" ht="14.1" customHeight="1">
      <c r="A13" s="32"/>
      <c r="B13" s="17"/>
      <c r="C13" s="53"/>
      <c r="D13" s="53"/>
      <c r="E13" s="87" t="s">
        <v>119</v>
      </c>
      <c r="F13" s="51"/>
      <c r="G13" s="51"/>
      <c r="H13" s="51"/>
      <c r="I13" s="13"/>
      <c r="J13" s="13"/>
      <c r="K13" s="27"/>
      <c r="L13" s="16">
        <f>IF('資金収支計算書(CF)円単位'!L13=0, "-",ROUND('資金収支計算書(CF)円単位'!L13, -(LOG10(設定!$B$2)))/設定!$B$2)</f>
        <v>18446554</v>
      </c>
      <c r="M13" s="185"/>
    </row>
    <row r="14" spans="1:13" ht="14.1" customHeight="1">
      <c r="A14" s="32"/>
      <c r="B14" s="12"/>
      <c r="C14" s="13"/>
      <c r="D14" s="13"/>
      <c r="E14" s="20" t="s">
        <v>120</v>
      </c>
      <c r="F14" s="13"/>
      <c r="G14" s="13"/>
      <c r="H14" s="13"/>
      <c r="I14" s="13"/>
      <c r="J14" s="13"/>
      <c r="K14" s="27"/>
      <c r="L14" s="16">
        <f>IF('資金収支計算書(CF)円単位'!L14=0, "-",ROUND('資金収支計算書(CF)円単位'!L14, -(LOG10(設定!$B$2)))/設定!$B$2)</f>
        <v>365280</v>
      </c>
      <c r="M14" s="185"/>
    </row>
    <row r="15" spans="1:13" ht="14.1" customHeight="1">
      <c r="A15" s="32"/>
      <c r="B15" s="88"/>
      <c r="C15" s="15"/>
      <c r="D15" s="13"/>
      <c r="E15" s="15" t="s">
        <v>121</v>
      </c>
      <c r="F15" s="15"/>
      <c r="G15" s="15"/>
      <c r="H15" s="15"/>
      <c r="I15" s="13"/>
      <c r="J15" s="13"/>
      <c r="K15" s="27"/>
      <c r="L15" s="16">
        <f>IF('資金収支計算書(CF)円単位'!L15=0, "-",ROUND('資金収支計算書(CF)円単位'!L15, -(LOG10(設定!$B$2)))/設定!$B$2)</f>
        <v>1863968</v>
      </c>
      <c r="M15" s="185"/>
    </row>
    <row r="16" spans="1:13" ht="14.1" customHeight="1">
      <c r="A16" s="32"/>
      <c r="B16" s="12"/>
      <c r="C16" s="15"/>
      <c r="D16" s="20" t="s">
        <v>122</v>
      </c>
      <c r="E16" s="15"/>
      <c r="F16" s="15"/>
      <c r="G16" s="15"/>
      <c r="H16" s="15"/>
      <c r="I16" s="13"/>
      <c r="J16" s="13"/>
      <c r="K16" s="27"/>
      <c r="L16" s="16">
        <f>IF('資金収支計算書(CF)円単位'!L16=0, "-",ROUND('資金収支計算書(CF)円単位'!L16, -(LOG10(設定!$B$2)))/設定!$B$2)</f>
        <v>71459277</v>
      </c>
      <c r="M16" s="185"/>
    </row>
    <row r="17" spans="1:13" ht="14.1" customHeight="1">
      <c r="A17" s="32"/>
      <c r="B17" s="12"/>
      <c r="C17" s="15"/>
      <c r="D17" s="15"/>
      <c r="E17" s="20" t="s">
        <v>123</v>
      </c>
      <c r="F17" s="15"/>
      <c r="G17" s="15"/>
      <c r="H17" s="15"/>
      <c r="I17" s="13"/>
      <c r="J17" s="13"/>
      <c r="K17" s="27"/>
      <c r="L17" s="16">
        <f>IF('資金収支計算書(CF)円単位'!L17=0, "-",ROUND('資金収支計算書(CF)円単位'!L17, -(LOG10(設定!$B$2)))/設定!$B$2)</f>
        <v>54642288</v>
      </c>
      <c r="M17" s="185"/>
    </row>
    <row r="18" spans="1:13" ht="14.1" customHeight="1">
      <c r="A18" s="32"/>
      <c r="B18" s="12"/>
      <c r="C18" s="15"/>
      <c r="D18" s="15"/>
      <c r="E18" s="20" t="s">
        <v>124</v>
      </c>
      <c r="F18" s="15"/>
      <c r="G18" s="15"/>
      <c r="H18" s="15"/>
      <c r="I18" s="13"/>
      <c r="J18" s="13"/>
      <c r="K18" s="27"/>
      <c r="L18" s="16">
        <f>IF('資金収支計算書(CF)円単位'!L18=0, "-",ROUND('資金収支計算書(CF)円単位'!L18, -(LOG10(設定!$B$2)))/設定!$B$2)</f>
        <v>16803687</v>
      </c>
      <c r="M18" s="185"/>
    </row>
    <row r="19" spans="1:13" ht="14.1" customHeight="1">
      <c r="A19" s="32"/>
      <c r="B19" s="12"/>
      <c r="C19" s="13"/>
      <c r="D19" s="15"/>
      <c r="E19" s="20" t="s">
        <v>125</v>
      </c>
      <c r="F19" s="15"/>
      <c r="G19" s="15"/>
      <c r="H19" s="15"/>
      <c r="I19" s="13"/>
      <c r="J19" s="13"/>
      <c r="K19" s="27"/>
      <c r="L19" s="16" t="str">
        <f>IF('資金収支計算書(CF)円単位'!L19=0, "-",ROUND('資金収支計算書(CF)円単位'!L19, -(LOG10(設定!$B$2)))/設定!$B$2)</f>
        <v>-</v>
      </c>
      <c r="M19" s="185"/>
    </row>
    <row r="20" spans="1:13" ht="14.1" customHeight="1">
      <c r="A20" s="32"/>
      <c r="B20" s="12"/>
      <c r="C20" s="13"/>
      <c r="D20" s="14"/>
      <c r="E20" s="15" t="s">
        <v>121</v>
      </c>
      <c r="F20" s="13"/>
      <c r="G20" s="15"/>
      <c r="H20" s="15"/>
      <c r="I20" s="13"/>
      <c r="J20" s="13"/>
      <c r="K20" s="27"/>
      <c r="L20" s="16">
        <f>IF('資金収支計算書(CF)円単位'!L20=0, "-",ROUND('資金収支計算書(CF)円単位'!L20, -(LOG10(設定!$B$2)))/設定!$B$2)</f>
        <v>13301</v>
      </c>
      <c r="M20" s="185"/>
    </row>
    <row r="21" spans="1:13" ht="14.1" customHeight="1">
      <c r="A21" s="32"/>
      <c r="B21" s="12"/>
      <c r="C21" s="13" t="s">
        <v>126</v>
      </c>
      <c r="D21" s="14"/>
      <c r="E21" s="15"/>
      <c r="F21" s="15"/>
      <c r="G21" s="15"/>
      <c r="H21" s="15"/>
      <c r="I21" s="13"/>
      <c r="J21" s="13"/>
      <c r="K21" s="27"/>
      <c r="L21" s="16">
        <f>IF('資金収支計算書(CF)円単位'!L21=0, "-",ROUND('資金収支計算書(CF)円単位'!L21, -(LOG10(設定!$B$2)))/設定!$B$2)</f>
        <v>113560052</v>
      </c>
      <c r="M21" s="185"/>
    </row>
    <row r="22" spans="1:13" ht="14.1" customHeight="1">
      <c r="A22" s="32"/>
      <c r="B22" s="12"/>
      <c r="C22" s="13"/>
      <c r="D22" s="19" t="s">
        <v>127</v>
      </c>
      <c r="E22" s="15"/>
      <c r="F22" s="15"/>
      <c r="G22" s="15"/>
      <c r="H22" s="15"/>
      <c r="I22" s="13"/>
      <c r="J22" s="13"/>
      <c r="K22" s="27"/>
      <c r="L22" s="16">
        <f>IF('資金収支計算書(CF)円単位'!L22=0, "-",ROUND('資金収支計算書(CF)円単位'!L22, -(LOG10(設定!$B$2)))/設定!$B$2)</f>
        <v>62416802</v>
      </c>
      <c r="M22" s="185"/>
    </row>
    <row r="23" spans="1:13" ht="14.1" customHeight="1">
      <c r="A23" s="32"/>
      <c r="B23" s="12"/>
      <c r="C23" s="13"/>
      <c r="D23" s="19" t="s">
        <v>128</v>
      </c>
      <c r="E23" s="15"/>
      <c r="F23" s="15"/>
      <c r="G23" s="15"/>
      <c r="H23" s="15"/>
      <c r="I23" s="13"/>
      <c r="J23" s="13"/>
      <c r="K23" s="27"/>
      <c r="L23" s="16">
        <f>IF('資金収支計算書(CF)円単位'!L23=0, "-",ROUND('資金収支計算書(CF)円単位'!L23, -(LOG10(設定!$B$2)))/設定!$B$2)</f>
        <v>42457395</v>
      </c>
      <c r="M23" s="185"/>
    </row>
    <row r="24" spans="1:13" ht="14.1" customHeight="1">
      <c r="A24" s="32"/>
      <c r="B24" s="12"/>
      <c r="C24" s="13"/>
      <c r="D24" s="19" t="s">
        <v>129</v>
      </c>
      <c r="E24" s="15"/>
      <c r="F24" s="15"/>
      <c r="G24" s="15"/>
      <c r="H24" s="15"/>
      <c r="I24" s="13"/>
      <c r="J24" s="13"/>
      <c r="K24" s="27"/>
      <c r="L24" s="16">
        <f>IF('資金収支計算書(CF)円単位'!L24=0, "-",ROUND('資金収支計算書(CF)円単位'!L24, -(LOG10(設定!$B$2)))/設定!$B$2)</f>
        <v>6192679</v>
      </c>
      <c r="M24" s="185"/>
    </row>
    <row r="25" spans="1:13" ht="14.1" customHeight="1">
      <c r="A25" s="32"/>
      <c r="B25" s="12"/>
      <c r="C25" s="13"/>
      <c r="D25" s="14" t="s">
        <v>130</v>
      </c>
      <c r="E25" s="15"/>
      <c r="F25" s="15"/>
      <c r="G25" s="15"/>
      <c r="H25" s="14"/>
      <c r="I25" s="13"/>
      <c r="J25" s="13"/>
      <c r="K25" s="27"/>
      <c r="L25" s="16">
        <f>IF('資金収支計算書(CF)円単位'!L25=0, "-",ROUND('資金収支計算書(CF)円単位'!L25, -(LOG10(設定!$B$2)))/設定!$B$2)</f>
        <v>2493176</v>
      </c>
      <c r="M25" s="185"/>
    </row>
    <row r="26" spans="1:13" ht="14.1" customHeight="1">
      <c r="A26" s="32"/>
      <c r="B26" s="12"/>
      <c r="C26" s="13" t="s">
        <v>131</v>
      </c>
      <c r="D26" s="14"/>
      <c r="E26" s="15"/>
      <c r="F26" s="15"/>
      <c r="G26" s="15"/>
      <c r="H26" s="14"/>
      <c r="I26" s="13"/>
      <c r="J26" s="13"/>
      <c r="K26" s="27"/>
      <c r="L26" s="16" t="str">
        <f>IF('資金収支計算書(CF)円単位'!L26=0, "-",ROUND('資金収支計算書(CF)円単位'!L26, -(LOG10(設定!$B$2)))/設定!$B$2)</f>
        <v>-</v>
      </c>
      <c r="M26" s="185"/>
    </row>
    <row r="27" spans="1:13" ht="14.1" customHeight="1">
      <c r="A27" s="32"/>
      <c r="B27" s="12"/>
      <c r="C27" s="13"/>
      <c r="D27" s="19" t="s">
        <v>132</v>
      </c>
      <c r="E27" s="15"/>
      <c r="F27" s="15"/>
      <c r="G27" s="15"/>
      <c r="H27" s="15"/>
      <c r="I27" s="13"/>
      <c r="J27" s="13"/>
      <c r="K27" s="27"/>
      <c r="L27" s="16" t="str">
        <f>IF('資金収支計算書(CF)円単位'!L27=0, "-",ROUND('資金収支計算書(CF)円単位'!L27, -(LOG10(設定!$B$2)))/設定!$B$2)</f>
        <v>-</v>
      </c>
      <c r="M27" s="185"/>
    </row>
    <row r="28" spans="1:13" ht="14.1" customHeight="1">
      <c r="A28" s="32"/>
      <c r="B28" s="12"/>
      <c r="C28" s="13"/>
      <c r="D28" s="14" t="s">
        <v>121</v>
      </c>
      <c r="E28" s="15"/>
      <c r="F28" s="15"/>
      <c r="G28" s="15"/>
      <c r="H28" s="15"/>
      <c r="I28" s="13"/>
      <c r="J28" s="13"/>
      <c r="K28" s="27"/>
      <c r="L28" s="16" t="str">
        <f>IF('資金収支計算書(CF)円単位'!L28=0, "-",ROUND('資金収支計算書(CF)円単位'!L28, -(LOG10(設定!$B$2)))/設定!$B$2)</f>
        <v>-</v>
      </c>
      <c r="M28" s="185"/>
    </row>
    <row r="29" spans="1:13" ht="14.1" customHeight="1">
      <c r="A29" s="32"/>
      <c r="B29" s="12"/>
      <c r="C29" s="13" t="s">
        <v>133</v>
      </c>
      <c r="D29" s="14"/>
      <c r="E29" s="15"/>
      <c r="F29" s="15"/>
      <c r="G29" s="15"/>
      <c r="H29" s="15"/>
      <c r="I29" s="13"/>
      <c r="J29" s="13"/>
      <c r="K29" s="27"/>
      <c r="L29" s="16">
        <f>IF('資金収支計算書(CF)円単位'!L29=0, "-",ROUND('資金収支計算書(CF)円単位'!L29, -(LOG10(設定!$B$2)))/設定!$B$2)</f>
        <v>1373</v>
      </c>
      <c r="M29" s="185"/>
    </row>
    <row r="30" spans="1:13" ht="14.1" customHeight="1">
      <c r="A30" s="32"/>
      <c r="B30" s="45" t="s">
        <v>134</v>
      </c>
      <c r="C30" s="46"/>
      <c r="D30" s="47"/>
      <c r="E30" s="89"/>
      <c r="F30" s="89"/>
      <c r="G30" s="89"/>
      <c r="H30" s="89"/>
      <c r="I30" s="46"/>
      <c r="J30" s="46"/>
      <c r="K30" s="90"/>
      <c r="L30" s="203">
        <f>IF('資金収支計算書(CF)円単位'!L30=0, "-",ROUND('資金収支計算書(CF)円単位'!L30, -(LOG10(設定!$B$2)))/設定!$B$2)</f>
        <v>8154325</v>
      </c>
      <c r="M30" s="185"/>
    </row>
    <row r="31" spans="1:13" ht="14.1" customHeight="1">
      <c r="A31" s="32"/>
      <c r="B31" s="12" t="s">
        <v>135</v>
      </c>
      <c r="C31" s="13"/>
      <c r="D31" s="14"/>
      <c r="E31" s="15"/>
      <c r="F31" s="15"/>
      <c r="G31" s="15"/>
      <c r="H31" s="14"/>
      <c r="I31" s="13"/>
      <c r="J31" s="13"/>
      <c r="K31" s="27"/>
      <c r="L31" s="16"/>
      <c r="M31" s="185"/>
    </row>
    <row r="32" spans="1:13" ht="14.1" customHeight="1">
      <c r="A32" s="32"/>
      <c r="B32" s="12"/>
      <c r="C32" s="13" t="s">
        <v>136</v>
      </c>
      <c r="D32" s="14"/>
      <c r="E32" s="15"/>
      <c r="F32" s="15"/>
      <c r="G32" s="15"/>
      <c r="H32" s="15"/>
      <c r="I32" s="13"/>
      <c r="J32" s="13"/>
      <c r="K32" s="27"/>
      <c r="L32" s="16">
        <f>IF('資金収支計算書(CF)円単位'!L32=0, "-",ROUND('資金収支計算書(CF)円単位'!L32, -(LOG10(設定!$B$2)))/設定!$B$2)</f>
        <v>8177386</v>
      </c>
      <c r="M32" s="185"/>
    </row>
    <row r="33" spans="1:13" ht="14.1" customHeight="1">
      <c r="A33" s="32"/>
      <c r="B33" s="12"/>
      <c r="C33" s="13"/>
      <c r="D33" s="19" t="s">
        <v>137</v>
      </c>
      <c r="E33" s="15"/>
      <c r="F33" s="15"/>
      <c r="G33" s="15"/>
      <c r="H33" s="15"/>
      <c r="I33" s="13"/>
      <c r="J33" s="13"/>
      <c r="K33" s="27"/>
      <c r="L33" s="16">
        <f>IF('資金収支計算書(CF)円単位'!L33=0, "-",ROUND('資金収支計算書(CF)円単位'!L33, -(LOG10(設定!$B$2)))/設定!$B$2)</f>
        <v>6485188</v>
      </c>
      <c r="M33" s="185"/>
    </row>
    <row r="34" spans="1:13" ht="14.1" customHeight="1">
      <c r="A34" s="32"/>
      <c r="B34" s="12"/>
      <c r="C34" s="13"/>
      <c r="D34" s="19" t="s">
        <v>138</v>
      </c>
      <c r="E34" s="15"/>
      <c r="F34" s="15"/>
      <c r="G34" s="15"/>
      <c r="H34" s="15"/>
      <c r="I34" s="13"/>
      <c r="J34" s="13"/>
      <c r="K34" s="27"/>
      <c r="L34" s="16">
        <f>IF('資金収支計算書(CF)円単位'!L34=0, "-",ROUND('資金収支計算書(CF)円単位'!L34, -(LOG10(設定!$B$2)))/設定!$B$2)</f>
        <v>1533397</v>
      </c>
      <c r="M34" s="185"/>
    </row>
    <row r="35" spans="1:13" ht="14.1" customHeight="1">
      <c r="A35" s="32"/>
      <c r="B35" s="12"/>
      <c r="C35" s="13"/>
      <c r="D35" s="19" t="s">
        <v>139</v>
      </c>
      <c r="E35" s="15"/>
      <c r="F35" s="15"/>
      <c r="G35" s="15"/>
      <c r="H35" s="15"/>
      <c r="I35" s="13"/>
      <c r="J35" s="13"/>
      <c r="K35" s="27"/>
      <c r="L35" s="16" t="str">
        <f>IF('資金収支計算書(CF)円単位'!L35=0, "-",ROUND('資金収支計算書(CF)円単位'!L35, -(LOG10(設定!$B$2)))/設定!$B$2)</f>
        <v>-</v>
      </c>
      <c r="M35" s="185"/>
    </row>
    <row r="36" spans="1:13" ht="14.1" customHeight="1">
      <c r="A36" s="32"/>
      <c r="B36" s="12"/>
      <c r="C36" s="13"/>
      <c r="D36" s="19" t="s">
        <v>140</v>
      </c>
      <c r="E36" s="15"/>
      <c r="F36" s="15"/>
      <c r="G36" s="15"/>
      <c r="H36" s="15"/>
      <c r="I36" s="13"/>
      <c r="J36" s="13"/>
      <c r="K36" s="27"/>
      <c r="L36" s="16">
        <f>IF('資金収支計算書(CF)円単位'!L36=0, "-",ROUND('資金収支計算書(CF)円単位'!L36, -(LOG10(設定!$B$2)))/設定!$B$2)</f>
        <v>158801</v>
      </c>
      <c r="M36" s="185"/>
    </row>
    <row r="37" spans="1:13" ht="14.1" customHeight="1">
      <c r="A37" s="32"/>
      <c r="B37" s="12"/>
      <c r="C37" s="13"/>
      <c r="D37" s="14" t="s">
        <v>121</v>
      </c>
      <c r="E37" s="15"/>
      <c r="F37" s="15"/>
      <c r="G37" s="15"/>
      <c r="H37" s="15"/>
      <c r="I37" s="13"/>
      <c r="J37" s="13"/>
      <c r="K37" s="27"/>
      <c r="L37" s="16" t="str">
        <f>IF('資金収支計算書(CF)円単位'!L37=0, "-",ROUND('資金収支計算書(CF)円単位'!L37, -(LOG10(設定!$B$2)))/設定!$B$2)</f>
        <v>-</v>
      </c>
      <c r="M37" s="185"/>
    </row>
    <row r="38" spans="1:13" ht="14.1" customHeight="1">
      <c r="A38" s="32"/>
      <c r="B38" s="12"/>
      <c r="C38" s="13" t="s">
        <v>141</v>
      </c>
      <c r="D38" s="14"/>
      <c r="E38" s="15"/>
      <c r="F38" s="15"/>
      <c r="G38" s="15"/>
      <c r="H38" s="14"/>
      <c r="I38" s="13"/>
      <c r="J38" s="13"/>
      <c r="K38" s="27"/>
      <c r="L38" s="16">
        <f>IF('資金収支計算書(CF)円単位'!L38=0, "-",ROUND('資金収支計算書(CF)円単位'!L38, -(LOG10(設定!$B$2)))/設定!$B$2)</f>
        <v>2038307</v>
      </c>
      <c r="M38" s="185"/>
    </row>
    <row r="39" spans="1:13" ht="14.1" customHeight="1">
      <c r="A39" s="32"/>
      <c r="B39" s="12"/>
      <c r="C39" s="13"/>
      <c r="D39" s="19" t="s">
        <v>128</v>
      </c>
      <c r="E39" s="15"/>
      <c r="F39" s="15"/>
      <c r="G39" s="15"/>
      <c r="H39" s="14"/>
      <c r="I39" s="13"/>
      <c r="J39" s="13"/>
      <c r="K39" s="27"/>
      <c r="L39" s="16">
        <f>IF('資金収支計算書(CF)円単位'!L39=0, "-",ROUND('資金収支計算書(CF)円単位'!L39, -(LOG10(設定!$B$2)))/設定!$B$2)</f>
        <v>1201751</v>
      </c>
      <c r="M39" s="185"/>
    </row>
    <row r="40" spans="1:13" ht="14.1" customHeight="1">
      <c r="A40" s="32"/>
      <c r="B40" s="12"/>
      <c r="C40" s="13"/>
      <c r="D40" s="19" t="s">
        <v>142</v>
      </c>
      <c r="E40" s="15"/>
      <c r="F40" s="15"/>
      <c r="G40" s="15"/>
      <c r="H40" s="14"/>
      <c r="I40" s="13"/>
      <c r="J40" s="13"/>
      <c r="K40" s="27"/>
      <c r="L40" s="16">
        <f>IF('資金収支計算書(CF)円単位'!L40=0, "-",ROUND('資金収支計算書(CF)円単位'!L40, -(LOG10(設定!$B$2)))/設定!$B$2)</f>
        <v>571569</v>
      </c>
      <c r="M40" s="185"/>
    </row>
    <row r="41" spans="1:13" ht="14.1" customHeight="1">
      <c r="A41" s="32"/>
      <c r="B41" s="12"/>
      <c r="C41" s="13"/>
      <c r="D41" s="19" t="s">
        <v>143</v>
      </c>
      <c r="E41" s="15"/>
      <c r="F41" s="13"/>
      <c r="G41" s="15"/>
      <c r="H41" s="15"/>
      <c r="I41" s="13"/>
      <c r="J41" s="13"/>
      <c r="K41" s="27"/>
      <c r="L41" s="16">
        <f>IF('資金収支計算書(CF)円単位'!L41=0, "-",ROUND('資金収支計算書(CF)円単位'!L41, -(LOG10(設定!$B$2)))/設定!$B$2)</f>
        <v>158200</v>
      </c>
      <c r="M41" s="185"/>
    </row>
    <row r="42" spans="1:13" ht="14.1" customHeight="1">
      <c r="A42" s="32"/>
      <c r="B42" s="12"/>
      <c r="C42" s="13"/>
      <c r="D42" s="19" t="s">
        <v>144</v>
      </c>
      <c r="E42" s="15"/>
      <c r="F42" s="13"/>
      <c r="G42" s="15"/>
      <c r="H42" s="15"/>
      <c r="I42" s="13"/>
      <c r="J42" s="13"/>
      <c r="K42" s="27"/>
      <c r="L42" s="16">
        <f>IF('資金収支計算書(CF)円単位'!L42=0, "-",ROUND('資金収支計算書(CF)円単位'!L42, -(LOG10(設定!$B$2)))/設定!$B$2)</f>
        <v>4894</v>
      </c>
      <c r="M42" s="185"/>
    </row>
    <row r="43" spans="1:13" ht="14.1" customHeight="1">
      <c r="A43" s="32"/>
      <c r="B43" s="12"/>
      <c r="C43" s="13"/>
      <c r="D43" s="14" t="s">
        <v>130</v>
      </c>
      <c r="E43" s="15"/>
      <c r="F43" s="15"/>
      <c r="G43" s="15"/>
      <c r="H43" s="15"/>
      <c r="I43" s="13"/>
      <c r="J43" s="13"/>
      <c r="K43" s="27"/>
      <c r="L43" s="16">
        <f>IF('資金収支計算書(CF)円単位'!L43=0, "-",ROUND('資金収支計算書(CF)円単位'!L43, -(LOG10(設定!$B$2)))/設定!$B$2)</f>
        <v>101894</v>
      </c>
      <c r="M43" s="185"/>
    </row>
    <row r="44" spans="1:13" ht="14.1" customHeight="1">
      <c r="A44" s="32"/>
      <c r="B44" s="45" t="s">
        <v>145</v>
      </c>
      <c r="C44" s="46"/>
      <c r="D44" s="47"/>
      <c r="E44" s="89"/>
      <c r="F44" s="89"/>
      <c r="G44" s="89"/>
      <c r="H44" s="89"/>
      <c r="I44" s="46"/>
      <c r="J44" s="46"/>
      <c r="K44" s="90"/>
      <c r="L44" s="203">
        <f>IF('資金収支計算書(CF)円単位'!L44=0, "-",ROUND('資金収支計算書(CF)円単位'!L44, -(LOG10(設定!$B$2)))/設定!$B$2)</f>
        <v>-6139079</v>
      </c>
      <c r="M44" s="185"/>
    </row>
    <row r="45" spans="1:13" ht="14.1" customHeight="1">
      <c r="A45" s="32"/>
      <c r="B45" s="12" t="s">
        <v>146</v>
      </c>
      <c r="C45" s="13"/>
      <c r="D45" s="14"/>
      <c r="E45" s="15"/>
      <c r="F45" s="15"/>
      <c r="G45" s="15"/>
      <c r="H45" s="15"/>
      <c r="I45" s="13"/>
      <c r="J45" s="13"/>
      <c r="K45" s="27"/>
      <c r="L45" s="16"/>
      <c r="M45" s="185"/>
    </row>
    <row r="46" spans="1:13" ht="14.1" customHeight="1">
      <c r="A46" s="32"/>
      <c r="B46" s="12"/>
      <c r="C46" s="13" t="s">
        <v>147</v>
      </c>
      <c r="D46" s="14"/>
      <c r="E46" s="15"/>
      <c r="F46" s="15"/>
      <c r="G46" s="15"/>
      <c r="H46" s="15"/>
      <c r="I46" s="13"/>
      <c r="J46" s="13"/>
      <c r="K46" s="27"/>
      <c r="L46" s="16">
        <f>IF('資金収支計算書(CF)円単位'!L46=0, "-",ROUND('資金収支計算書(CF)円単位'!L46, -(LOG10(設定!$B$2)))/設定!$B$2)</f>
        <v>7832375</v>
      </c>
      <c r="M46" s="185"/>
    </row>
    <row r="47" spans="1:13" ht="14.1" customHeight="1">
      <c r="A47" s="32"/>
      <c r="B47" s="12"/>
      <c r="C47" s="13"/>
      <c r="D47" s="19" t="s">
        <v>248</v>
      </c>
      <c r="E47" s="15"/>
      <c r="F47" s="15"/>
      <c r="G47" s="15"/>
      <c r="H47" s="15"/>
      <c r="I47" s="13"/>
      <c r="J47" s="13"/>
      <c r="K47" s="27"/>
      <c r="L47" s="16">
        <f>IF('資金収支計算書(CF)円単位'!L47=0, "-",ROUND('資金収支計算書(CF)円単位'!L47, -(LOG10(設定!$B$2)))/設定!$B$2)</f>
        <v>7817316</v>
      </c>
      <c r="M47" s="185"/>
    </row>
    <row r="48" spans="1:13" ht="14.1" customHeight="1">
      <c r="A48" s="32"/>
      <c r="B48" s="12"/>
      <c r="C48" s="13"/>
      <c r="D48" s="14" t="s">
        <v>121</v>
      </c>
      <c r="E48" s="15"/>
      <c r="F48" s="15"/>
      <c r="G48" s="15"/>
      <c r="H48" s="15"/>
      <c r="I48" s="13"/>
      <c r="J48" s="13"/>
      <c r="K48" s="27"/>
      <c r="L48" s="16">
        <f>IF('資金収支計算書(CF)円単位'!L48=0, "-",ROUND('資金収支計算書(CF)円単位'!L48, -(LOG10(設定!$B$2)))/設定!$B$2)</f>
        <v>15059</v>
      </c>
      <c r="M48" s="185"/>
    </row>
    <row r="49" spans="1:13" ht="14.1" customHeight="1">
      <c r="A49" s="32"/>
      <c r="B49" s="12"/>
      <c r="C49" s="13" t="s">
        <v>148</v>
      </c>
      <c r="D49" s="14"/>
      <c r="E49" s="15"/>
      <c r="F49" s="15"/>
      <c r="G49" s="15"/>
      <c r="H49" s="15"/>
      <c r="I49" s="13"/>
      <c r="J49" s="13"/>
      <c r="K49" s="27"/>
      <c r="L49" s="16">
        <f>IF('資金収支計算書(CF)円単位'!L49=0, "-",ROUND('資金収支計算書(CF)円単位'!L49, -(LOG10(設定!$B$2)))/設定!$B$2)</f>
        <v>4715900</v>
      </c>
      <c r="M49" s="185"/>
    </row>
    <row r="50" spans="1:13" ht="14.1" customHeight="1">
      <c r="A50" s="32"/>
      <c r="B50" s="12"/>
      <c r="C50" s="13"/>
      <c r="D50" s="19" t="s">
        <v>249</v>
      </c>
      <c r="E50" s="15"/>
      <c r="F50" s="15"/>
      <c r="G50" s="15"/>
      <c r="H50" s="51"/>
      <c r="I50" s="13"/>
      <c r="J50" s="13"/>
      <c r="K50" s="27"/>
      <c r="L50" s="16">
        <f>IF('資金収支計算書(CF)円単位'!L50=0, "-",ROUND('資金収支計算書(CF)円単位'!L50, -(LOG10(設定!$B$2)))/設定!$B$2)</f>
        <v>4715900</v>
      </c>
      <c r="M50" s="185"/>
    </row>
    <row r="51" spans="1:13" ht="14.1" customHeight="1">
      <c r="A51" s="32"/>
      <c r="B51" s="12"/>
      <c r="C51" s="13"/>
      <c r="D51" s="14" t="s">
        <v>130</v>
      </c>
      <c r="E51" s="15"/>
      <c r="F51" s="15"/>
      <c r="G51" s="15"/>
      <c r="H51" s="93"/>
      <c r="I51" s="13"/>
      <c r="J51" s="13"/>
      <c r="K51" s="27"/>
      <c r="L51" s="16" t="str">
        <f>IF('資金収支計算書(CF)円単位'!L51=0, "-",ROUND('資金収支計算書(CF)円単位'!L51, -(LOG10(設定!$B$2)))/設定!$B$2)</f>
        <v>-</v>
      </c>
      <c r="M51" s="185"/>
    </row>
    <row r="52" spans="1:13" ht="14.1" customHeight="1">
      <c r="A52" s="32"/>
      <c r="B52" s="45" t="s">
        <v>149</v>
      </c>
      <c r="C52" s="46"/>
      <c r="D52" s="47"/>
      <c r="E52" s="89"/>
      <c r="F52" s="89"/>
      <c r="G52" s="89"/>
      <c r="H52" s="94"/>
      <c r="I52" s="46"/>
      <c r="J52" s="46"/>
      <c r="K52" s="90"/>
      <c r="L52" s="203">
        <f>IF('資金収支計算書(CF)円単位'!L52=0, "-",ROUND('資金収支計算書(CF)円単位'!L52, -(LOG10(設定!$B$2)))/設定!$B$2)</f>
        <v>-3116475</v>
      </c>
      <c r="M52" s="185"/>
    </row>
    <row r="53" spans="1:13" ht="14.1" customHeight="1">
      <c r="A53" s="32"/>
      <c r="B53" s="361" t="s">
        <v>150</v>
      </c>
      <c r="C53" s="362"/>
      <c r="D53" s="362"/>
      <c r="E53" s="362"/>
      <c r="F53" s="362"/>
      <c r="G53" s="362"/>
      <c r="H53" s="362"/>
      <c r="I53" s="362"/>
      <c r="J53" s="362"/>
      <c r="K53" s="363"/>
      <c r="L53" s="203">
        <f>IF('資金収支計算書(CF)円単位'!L53=0, "-",ROUND('資金収支計算書(CF)円単位'!L53, -(LOG10(設定!$B$2)))/設定!$B$2)</f>
        <v>-1101228</v>
      </c>
      <c r="M53" s="185"/>
    </row>
    <row r="54" spans="1:13" ht="14.1" customHeight="1" thickBot="1">
      <c r="A54" s="32"/>
      <c r="B54" s="345" t="s">
        <v>151</v>
      </c>
      <c r="C54" s="346"/>
      <c r="D54" s="346"/>
      <c r="E54" s="346"/>
      <c r="F54" s="346"/>
      <c r="G54" s="346"/>
      <c r="H54" s="346"/>
      <c r="I54" s="346"/>
      <c r="J54" s="346"/>
      <c r="K54" s="347"/>
      <c r="L54" s="205">
        <f>IF('資金収支計算書(CF)円単位'!L54=0, "-",ROUND('資金収支計算書(CF)円単位'!L54, -(LOG10(設定!$B$2)))/設定!$B$2)</f>
        <v>10691203</v>
      </c>
      <c r="M54" s="185"/>
    </row>
    <row r="55" spans="1:13" ht="14.1" customHeight="1" thickBot="1">
      <c r="A55" s="32"/>
      <c r="B55" s="348" t="s">
        <v>152</v>
      </c>
      <c r="C55" s="349"/>
      <c r="D55" s="349"/>
      <c r="E55" s="349"/>
      <c r="F55" s="349"/>
      <c r="G55" s="349"/>
      <c r="H55" s="349"/>
      <c r="I55" s="349"/>
      <c r="J55" s="349"/>
      <c r="K55" s="350"/>
      <c r="L55" s="16">
        <f>IF('資金収支計算書(CF)円単位'!L55=0, "-",ROUND('資金収支計算書(CF)円単位'!L55, -(LOG10(設定!$B$2)))/設定!$B$2)</f>
        <v>9589975</v>
      </c>
      <c r="M55" s="185"/>
    </row>
    <row r="56" spans="1:13" ht="14.1" customHeight="1" thickBot="1">
      <c r="B56" s="96"/>
      <c r="C56" s="96"/>
      <c r="D56" s="96"/>
      <c r="E56" s="96"/>
      <c r="F56" s="96"/>
      <c r="G56" s="96"/>
      <c r="H56" s="96"/>
      <c r="I56" s="96"/>
      <c r="J56" s="96"/>
      <c r="K56" s="13"/>
      <c r="L56" s="206"/>
      <c r="M56" s="185"/>
    </row>
    <row r="57" spans="1:13" ht="14.1" customHeight="1">
      <c r="B57" s="98" t="s">
        <v>153</v>
      </c>
      <c r="C57" s="99"/>
      <c r="D57" s="99"/>
      <c r="E57" s="99"/>
      <c r="F57" s="99"/>
      <c r="G57" s="99"/>
      <c r="H57" s="99"/>
      <c r="I57" s="99"/>
      <c r="J57" s="99"/>
      <c r="K57" s="99"/>
      <c r="L57" s="16">
        <f>IF('資金収支計算書(CF)円単位'!L57=0, "-",ROUND('資金収支計算書(CF)円単位'!L57, -(LOG10(設定!$B$2)))/設定!$B$2)</f>
        <v>113059</v>
      </c>
      <c r="M57" s="185"/>
    </row>
    <row r="58" spans="1:13" ht="14.1" customHeight="1">
      <c r="B58" s="100" t="s">
        <v>154</v>
      </c>
      <c r="C58" s="101"/>
      <c r="D58" s="101"/>
      <c r="E58" s="101"/>
      <c r="F58" s="101"/>
      <c r="G58" s="101"/>
      <c r="H58" s="101"/>
      <c r="I58" s="101"/>
      <c r="J58" s="101"/>
      <c r="K58" s="101"/>
      <c r="L58" s="203">
        <f>IF('資金収支計算書(CF)円単位'!L58=0, "-",ROUND('資金収支計算書(CF)円単位'!L58, -(LOG10(設定!$B$2)))/設定!$B$2)</f>
        <v>1916</v>
      </c>
      <c r="M58" s="185"/>
    </row>
    <row r="59" spans="1:13" ht="14.1" customHeight="1" thickBot="1">
      <c r="B59" s="102" t="s">
        <v>155</v>
      </c>
      <c r="C59" s="103"/>
      <c r="D59" s="103"/>
      <c r="E59" s="103"/>
      <c r="F59" s="103"/>
      <c r="G59" s="103"/>
      <c r="H59" s="103"/>
      <c r="I59" s="103"/>
      <c r="J59" s="103"/>
      <c r="K59" s="103"/>
      <c r="L59" s="16">
        <f>IF('資金収支計算書(CF)円単位'!L59=0, "-",ROUND('資金収支計算書(CF)円単位'!L59, -(LOG10(設定!$B$2)))/設定!$B$2)</f>
        <v>114974</v>
      </c>
      <c r="M59" s="185"/>
    </row>
    <row r="60" spans="1:13" ht="14.1" customHeight="1" thickBot="1">
      <c r="B60" s="104" t="s">
        <v>156</v>
      </c>
      <c r="C60" s="72"/>
      <c r="D60" s="105"/>
      <c r="E60" s="106"/>
      <c r="F60" s="106"/>
      <c r="G60" s="106"/>
      <c r="H60" s="106"/>
      <c r="I60" s="72"/>
      <c r="J60" s="72"/>
      <c r="K60" s="72"/>
      <c r="L60" s="202">
        <f>IF('資金収支計算書(CF)円単位'!L60=0, "-",ROUND('資金収支計算書(CF)円単位'!L60, -(LOG10(設定!$B$2)))/設定!$B$2)</f>
        <v>9704949</v>
      </c>
      <c r="M60" s="185"/>
    </row>
  </sheetData>
  <mergeCells count="8">
    <mergeCell ref="B54:K54"/>
    <mergeCell ref="B55:K55"/>
    <mergeCell ref="B3:L3"/>
    <mergeCell ref="B4:L4"/>
    <mergeCell ref="B5:L5"/>
    <mergeCell ref="B7:K8"/>
    <mergeCell ref="L7:L8"/>
    <mergeCell ref="B53:K53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scale="96" firstPageNumber="9" orientation="portrait" useFirstPageNumber="1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B1:AD64"/>
  <sheetViews>
    <sheetView topLeftCell="B1" zoomScaleNormal="100" zoomScaleSheetLayoutView="100" workbookViewId="0">
      <selection activeCell="B1" sqref="B1"/>
    </sheetView>
  </sheetViews>
  <sheetFormatPr defaultRowHeight="10.8"/>
  <cols>
    <col min="1" max="1" width="0" hidden="1" customWidth="1"/>
    <col min="2" max="6" width="2" customWidth="1"/>
    <col min="7" max="12" width="2.5" customWidth="1"/>
    <col min="13" max="13" width="9.875" customWidth="1"/>
    <col min="14" max="14" width="21.375" customWidth="1"/>
    <col min="15" max="15" width="9.375" style="185" customWidth="1"/>
    <col min="16" max="19" width="2.375" customWidth="1"/>
    <col min="20" max="25" width="2.5" customWidth="1"/>
    <col min="26" max="26" width="5" customWidth="1"/>
    <col min="27" max="27" width="21.375" customWidth="1"/>
    <col min="28" max="28" width="9.375" style="210"/>
  </cols>
  <sheetData>
    <row r="1" spans="2:30" ht="8.1" customHeight="1">
      <c r="B1" s="1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AA1" s="4"/>
    </row>
    <row r="2" spans="2:30" ht="16.2">
      <c r="B2" s="5"/>
      <c r="C2" s="6"/>
      <c r="D2" s="6"/>
      <c r="E2" s="6"/>
      <c r="F2" s="6"/>
      <c r="G2" s="6"/>
      <c r="H2" s="7"/>
      <c r="I2" s="7"/>
      <c r="J2" s="7"/>
      <c r="K2" s="7"/>
      <c r="L2" s="6"/>
      <c r="M2" s="6"/>
      <c r="AA2" s="255"/>
    </row>
    <row r="3" spans="2:30" ht="8.1" customHeight="1">
      <c r="B3" s="5"/>
      <c r="C3" s="6"/>
      <c r="D3" s="6"/>
      <c r="E3" s="6"/>
      <c r="F3" s="6"/>
      <c r="G3" s="6"/>
      <c r="H3" s="7"/>
      <c r="I3" s="7"/>
      <c r="J3" s="7"/>
      <c r="K3" s="7"/>
      <c r="L3" s="6"/>
      <c r="M3" s="6"/>
      <c r="AA3" s="255"/>
    </row>
    <row r="4" spans="2:30" ht="16.2">
      <c r="B4" s="256" t="s">
        <v>178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11"/>
    </row>
    <row r="5" spans="2:30" ht="19.8" thickBot="1">
      <c r="B5" s="175" t="str">
        <f>IF('貸借対照表(BS)円単位'!B5&lt;&gt;"",'貸借対照表(BS)円単位'!B5,"")</f>
        <v>全体</v>
      </c>
      <c r="C5" s="8"/>
      <c r="D5" s="8"/>
      <c r="E5" s="8"/>
      <c r="F5" s="8"/>
      <c r="G5" s="8"/>
      <c r="H5" s="8"/>
      <c r="I5" s="174"/>
      <c r="J5" s="174"/>
      <c r="K5" s="174"/>
      <c r="L5" s="174"/>
      <c r="M5" s="174"/>
      <c r="N5" s="261" t="str">
        <f>'貸借対照表(BS)円単位'!N5:U5</f>
        <v>（令和 6年 3月31日現在）</v>
      </c>
      <c r="O5" s="261"/>
      <c r="P5" s="261"/>
      <c r="Q5" s="261"/>
      <c r="R5" s="261"/>
      <c r="S5" s="261"/>
      <c r="T5" s="261"/>
      <c r="U5" s="261"/>
      <c r="V5" s="174"/>
      <c r="W5" s="174"/>
      <c r="X5" s="174"/>
      <c r="Y5" s="174"/>
      <c r="Z5" s="174"/>
      <c r="AA5" s="9" t="s">
        <v>157</v>
      </c>
      <c r="AB5" s="9"/>
    </row>
    <row r="6" spans="2:30" s="11" customFormat="1" ht="12.9" customHeight="1" thickBot="1">
      <c r="B6" s="252" t="s">
        <v>1</v>
      </c>
      <c r="C6" s="253"/>
      <c r="D6" s="253"/>
      <c r="E6" s="253"/>
      <c r="F6" s="253"/>
      <c r="G6" s="253"/>
      <c r="H6" s="253"/>
      <c r="I6" s="257"/>
      <c r="J6" s="257"/>
      <c r="K6" s="257"/>
      <c r="L6" s="257"/>
      <c r="M6" s="257"/>
      <c r="N6" s="10" t="s">
        <v>2</v>
      </c>
      <c r="O6" s="181" t="s">
        <v>188</v>
      </c>
      <c r="P6" s="252" t="s">
        <v>1</v>
      </c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10" t="s">
        <v>2</v>
      </c>
      <c r="AB6" s="212" t="s">
        <v>189</v>
      </c>
    </row>
    <row r="7" spans="2:30" s="11" customFormat="1" ht="12.9" customHeight="1">
      <c r="B7" s="12" t="s">
        <v>3</v>
      </c>
      <c r="C7" s="13"/>
      <c r="D7" s="14"/>
      <c r="E7" s="15"/>
      <c r="F7" s="15"/>
      <c r="G7" s="15"/>
      <c r="H7" s="15"/>
      <c r="I7" s="13"/>
      <c r="J7" s="13"/>
      <c r="K7" s="13"/>
      <c r="L7" s="13"/>
      <c r="M7" s="13"/>
      <c r="N7" s="16"/>
      <c r="O7" s="213"/>
      <c r="P7" s="17" t="s">
        <v>4</v>
      </c>
      <c r="Q7" s="14"/>
      <c r="R7" s="14"/>
      <c r="S7" s="14"/>
      <c r="T7" s="14"/>
      <c r="U7" s="14"/>
      <c r="V7" s="13"/>
      <c r="W7" s="13"/>
      <c r="X7" s="13"/>
      <c r="Y7" s="13"/>
      <c r="Z7" s="13"/>
      <c r="AA7" s="16"/>
      <c r="AB7" s="214"/>
    </row>
    <row r="8" spans="2:30" s="11" customFormat="1" ht="12.9" customHeight="1">
      <c r="B8" s="17"/>
      <c r="C8" s="14" t="s">
        <v>5</v>
      </c>
      <c r="D8" s="14"/>
      <c r="E8" s="14"/>
      <c r="F8" s="14"/>
      <c r="G8" s="14"/>
      <c r="H8" s="14"/>
      <c r="I8" s="13"/>
      <c r="J8" s="13"/>
      <c r="K8" s="13"/>
      <c r="L8" s="13"/>
      <c r="M8" s="13"/>
      <c r="N8" s="16" t="e">
        <f>IF('貸借対照表(BS)円単位'!N8=0, "-",ROUND('貸借対照表(BS)円単位'!N8 /設定!$J$3, 0))</f>
        <v>#DIV/0!</v>
      </c>
      <c r="O8" s="213" t="str">
        <f>IFERROR(N8/$N$64, "-")</f>
        <v>-</v>
      </c>
      <c r="P8" s="17"/>
      <c r="Q8" s="14" t="s">
        <v>6</v>
      </c>
      <c r="R8" s="14"/>
      <c r="S8" s="14"/>
      <c r="T8" s="14"/>
      <c r="U8" s="14"/>
      <c r="V8" s="13"/>
      <c r="W8" s="13"/>
      <c r="X8" s="13"/>
      <c r="Y8" s="13"/>
      <c r="Z8" s="13"/>
      <c r="AA8" s="16" t="e">
        <f>IF('貸借対照表(BS)円単位'!AA8=0,"-",ROUND('貸借対照表(BS)円単位'!AA8 /設定!$J$3, 0))</f>
        <v>#DIV/0!</v>
      </c>
      <c r="AB8" s="215" t="str">
        <f>IFERROR(AA8/$AA$64, "-")</f>
        <v>-</v>
      </c>
    </row>
    <row r="9" spans="2:30" s="11" customFormat="1" ht="12.9" customHeight="1">
      <c r="B9" s="17"/>
      <c r="C9" s="14"/>
      <c r="D9" s="14" t="s">
        <v>7</v>
      </c>
      <c r="E9" s="14"/>
      <c r="F9" s="14"/>
      <c r="G9" s="14"/>
      <c r="H9" s="14"/>
      <c r="I9" s="13"/>
      <c r="J9" s="13"/>
      <c r="K9" s="13"/>
      <c r="L9" s="13"/>
      <c r="M9" s="13"/>
      <c r="N9" s="16" t="e">
        <f>IF('貸借対照表(BS)円単位'!N9=0, "-",ROUND('貸借対照表(BS)円単位'!N9 /設定!$J$3, 0))</f>
        <v>#DIV/0!</v>
      </c>
      <c r="O9" s="213" t="str">
        <f>IFERROR(N9/$N$64,"-")</f>
        <v>-</v>
      </c>
      <c r="P9" s="17"/>
      <c r="Q9" s="14"/>
      <c r="R9" s="14" t="s">
        <v>246</v>
      </c>
      <c r="S9" s="14"/>
      <c r="T9" s="14"/>
      <c r="U9" s="14"/>
      <c r="V9" s="13"/>
      <c r="W9" s="13"/>
      <c r="X9" s="13"/>
      <c r="Y9" s="13"/>
      <c r="Z9" s="13"/>
      <c r="AA9" s="16" t="e">
        <f>IF('貸借対照表(BS)円単位'!AA9=0,"-",ROUND('貸借対照表(BS)円単位'!AA9 /設定!$J$3, 0))</f>
        <v>#DIV/0!</v>
      </c>
      <c r="AB9" s="215" t="str">
        <f>IFERROR(AA9/$AA$64, "-")</f>
        <v>-</v>
      </c>
    </row>
    <row r="10" spans="2:30" s="11" customFormat="1" ht="12.9" customHeight="1">
      <c r="B10" s="17"/>
      <c r="C10" s="14"/>
      <c r="D10" s="14"/>
      <c r="E10" s="14" t="s">
        <v>8</v>
      </c>
      <c r="F10" s="14"/>
      <c r="G10" s="14"/>
      <c r="H10" s="14"/>
      <c r="I10" s="13"/>
      <c r="J10" s="13"/>
      <c r="K10" s="13"/>
      <c r="L10" s="13"/>
      <c r="M10" s="13"/>
      <c r="N10" s="16" t="e">
        <f>IF('貸借対照表(BS)円単位'!N10=0, "-",ROUND('貸借対照表(BS)円単位'!N10 /設定!$J$3, 0))</f>
        <v>#DIV/0!</v>
      </c>
      <c r="O10" s="213" t="str">
        <f t="shared" ref="O10:O12" si="0">IFERROR(N10/$N$64,"-")</f>
        <v>-</v>
      </c>
      <c r="P10" s="17"/>
      <c r="Q10" s="14"/>
      <c r="R10" s="19" t="s">
        <v>9</v>
      </c>
      <c r="S10" s="14"/>
      <c r="T10" s="14"/>
      <c r="U10" s="14"/>
      <c r="V10" s="13"/>
      <c r="W10" s="13"/>
      <c r="X10" s="13"/>
      <c r="Y10" s="13"/>
      <c r="Z10" s="13"/>
      <c r="AA10" s="16" t="str">
        <f>IF('貸借対照表(BS)円単位'!AA10=0,"-",ROUND('貸借対照表(BS)円単位'!AA10 /設定!$J$3, 0))</f>
        <v>-</v>
      </c>
      <c r="AB10" s="215" t="str">
        <f t="shared" ref="AB10:AB22" si="1">IFERROR(AA10/$AA$64, "-")</f>
        <v>-</v>
      </c>
    </row>
    <row r="11" spans="2:30" s="11" customFormat="1" ht="12.9" customHeight="1">
      <c r="B11" s="17"/>
      <c r="C11" s="14"/>
      <c r="D11" s="14"/>
      <c r="E11" s="14"/>
      <c r="F11" s="14" t="s">
        <v>10</v>
      </c>
      <c r="G11" s="14"/>
      <c r="H11" s="14"/>
      <c r="I11" s="13"/>
      <c r="J11" s="13"/>
      <c r="K11" s="13"/>
      <c r="L11" s="13"/>
      <c r="M11" s="13"/>
      <c r="N11" s="16" t="e">
        <f>IF('貸借対照表(BS)円単位'!N11=0, "-",ROUND('貸借対照表(BS)円単位'!N11 /設定!$J$3, 0))</f>
        <v>#DIV/0!</v>
      </c>
      <c r="O11" s="213" t="str">
        <f t="shared" si="0"/>
        <v>-</v>
      </c>
      <c r="P11" s="17"/>
      <c r="Q11" s="14"/>
      <c r="R11" s="14" t="s">
        <v>11</v>
      </c>
      <c r="S11" s="14"/>
      <c r="T11" s="14"/>
      <c r="U11" s="14"/>
      <c r="V11" s="13"/>
      <c r="W11" s="13"/>
      <c r="X11" s="13"/>
      <c r="Y11" s="13"/>
      <c r="Z11" s="13"/>
      <c r="AA11" s="16" t="e">
        <f>IF('貸借対照表(BS)円単位'!AA11=0,"-",ROUND('貸借対照表(BS)円単位'!AA11 /設定!$J$3, 0))</f>
        <v>#DIV/0!</v>
      </c>
      <c r="AB11" s="215" t="str">
        <f t="shared" si="1"/>
        <v>-</v>
      </c>
    </row>
    <row r="12" spans="2:30" s="11" customFormat="1" ht="12.9" customHeight="1">
      <c r="B12" s="17"/>
      <c r="C12" s="14"/>
      <c r="D12" s="14"/>
      <c r="E12" s="14"/>
      <c r="F12" s="14" t="s">
        <v>12</v>
      </c>
      <c r="G12" s="14"/>
      <c r="H12" s="14"/>
      <c r="I12" s="13"/>
      <c r="J12" s="13"/>
      <c r="K12" s="13"/>
      <c r="L12" s="13"/>
      <c r="M12" s="13"/>
      <c r="N12" s="16" t="str">
        <f>IF('貸借対照表(BS)円単位'!N12=0, "-",ROUND('貸借対照表(BS)円単位'!N12 /設定!$J$3, 0))</f>
        <v>-</v>
      </c>
      <c r="O12" s="213" t="str">
        <f t="shared" si="0"/>
        <v>-</v>
      </c>
      <c r="P12" s="17"/>
      <c r="Q12" s="14"/>
      <c r="R12" s="14" t="s">
        <v>13</v>
      </c>
      <c r="S12" s="14"/>
      <c r="T12" s="14"/>
      <c r="U12" s="14"/>
      <c r="V12" s="13"/>
      <c r="W12" s="13"/>
      <c r="X12" s="13"/>
      <c r="Y12" s="13"/>
      <c r="Z12" s="13"/>
      <c r="AA12" s="16" t="str">
        <f>IF('貸借対照表(BS)円単位'!AA12=0,"-",ROUND('貸借対照表(BS)円単位'!AA12 /設定!$J$3, 0))</f>
        <v>-</v>
      </c>
      <c r="AB12" s="215" t="str">
        <f t="shared" si="1"/>
        <v>-</v>
      </c>
      <c r="AD12" s="176"/>
    </row>
    <row r="13" spans="2:30" s="11" customFormat="1" ht="12.9" customHeight="1">
      <c r="B13" s="17"/>
      <c r="C13" s="14"/>
      <c r="D13" s="14"/>
      <c r="E13" s="14"/>
      <c r="F13" s="14" t="s">
        <v>14</v>
      </c>
      <c r="G13" s="14"/>
      <c r="H13" s="14"/>
      <c r="I13" s="13"/>
      <c r="J13" s="13"/>
      <c r="K13" s="13"/>
      <c r="L13" s="13"/>
      <c r="M13" s="13"/>
      <c r="N13" s="16" t="e">
        <f>IF('貸借対照表(BS)円単位'!N13=0, "-",ROUND('貸借対照表(BS)円単位'!N13 /設定!$J$3, 0))</f>
        <v>#DIV/0!</v>
      </c>
      <c r="O13" s="213" t="str">
        <f>IFERROR((N13+N14)/$N$64, "-")</f>
        <v>-</v>
      </c>
      <c r="P13" s="17"/>
      <c r="Q13" s="14"/>
      <c r="R13" s="14" t="s">
        <v>15</v>
      </c>
      <c r="S13" s="14"/>
      <c r="T13" s="14"/>
      <c r="U13" s="14"/>
      <c r="V13" s="13"/>
      <c r="W13" s="13"/>
      <c r="X13" s="13"/>
      <c r="Y13" s="13"/>
      <c r="Z13" s="13"/>
      <c r="AA13" s="16" t="e">
        <f>IF('貸借対照表(BS)円単位'!AA13=0,"-",ROUND('貸借対照表(BS)円単位'!AA13 /設定!$J$3, 0))</f>
        <v>#DIV/0!</v>
      </c>
      <c r="AB13" s="215" t="str">
        <f t="shared" si="1"/>
        <v>-</v>
      </c>
    </row>
    <row r="14" spans="2:30" s="11" customFormat="1" ht="12.9" customHeight="1">
      <c r="B14" s="17"/>
      <c r="C14" s="14"/>
      <c r="D14" s="14"/>
      <c r="E14" s="14"/>
      <c r="F14" s="14" t="s">
        <v>16</v>
      </c>
      <c r="G14" s="14"/>
      <c r="H14" s="14"/>
      <c r="I14" s="13"/>
      <c r="J14" s="13"/>
      <c r="K14" s="13"/>
      <c r="L14" s="13"/>
      <c r="M14" s="13"/>
      <c r="N14" s="16" t="e">
        <f>IF('貸借対照表(BS)円単位'!N14=0, "-",ROUND('貸借対照表(BS)円単位'!N14 /設定!$J$3, 0))</f>
        <v>#DIV/0!</v>
      </c>
      <c r="O14" s="213" t="s">
        <v>190</v>
      </c>
      <c r="P14" s="17"/>
      <c r="Q14" s="14" t="s">
        <v>191</v>
      </c>
      <c r="R14" s="14"/>
      <c r="S14" s="14"/>
      <c r="T14" s="14"/>
      <c r="U14" s="14"/>
      <c r="V14" s="13"/>
      <c r="W14" s="13"/>
      <c r="X14" s="13"/>
      <c r="Y14" s="13"/>
      <c r="Z14" s="13"/>
      <c r="AA14" s="16" t="e">
        <f>IF('貸借対照表(BS)円単位'!AA14=0,"-",ROUND('貸借対照表(BS)円単位'!AA14 /設定!$J$3, 0))</f>
        <v>#DIV/0!</v>
      </c>
      <c r="AB14" s="215" t="str">
        <f t="shared" si="1"/>
        <v>-</v>
      </c>
    </row>
    <row r="15" spans="2:30" s="11" customFormat="1" ht="12.9" customHeight="1">
      <c r="B15" s="17"/>
      <c r="C15" s="14"/>
      <c r="D15" s="14"/>
      <c r="E15" s="14"/>
      <c r="F15" s="14" t="s">
        <v>18</v>
      </c>
      <c r="G15" s="14"/>
      <c r="H15" s="14"/>
      <c r="I15" s="13"/>
      <c r="J15" s="13"/>
      <c r="K15" s="13"/>
      <c r="L15" s="13"/>
      <c r="M15" s="13"/>
      <c r="N15" s="16" t="e">
        <f>IF('貸借対照表(BS)円単位'!N15=0, "-",ROUND('貸借対照表(BS)円単位'!N15 /設定!$J$3, 0))</f>
        <v>#DIV/0!</v>
      </c>
      <c r="O15" s="213" t="str">
        <f>IFERROR((N15+N16)/$N$64, "-")</f>
        <v>-</v>
      </c>
      <c r="P15" s="17"/>
      <c r="Q15" s="14"/>
      <c r="R15" s="19" t="s">
        <v>247</v>
      </c>
      <c r="S15" s="14"/>
      <c r="T15" s="14"/>
      <c r="U15" s="14"/>
      <c r="V15" s="13"/>
      <c r="W15" s="13"/>
      <c r="X15" s="13"/>
      <c r="Y15" s="13"/>
      <c r="Z15" s="13"/>
      <c r="AA15" s="16" t="e">
        <f>IF('貸借対照表(BS)円単位'!AA15=0,"-",ROUND('貸借対照表(BS)円単位'!AA15 /設定!$J$3, 0))</f>
        <v>#DIV/0!</v>
      </c>
      <c r="AB15" s="215" t="str">
        <f t="shared" si="1"/>
        <v>-</v>
      </c>
    </row>
    <row r="16" spans="2:30" s="11" customFormat="1" ht="12.9" customHeight="1">
      <c r="B16" s="17"/>
      <c r="C16" s="14"/>
      <c r="D16" s="14"/>
      <c r="E16" s="14"/>
      <c r="F16" s="14" t="s">
        <v>19</v>
      </c>
      <c r="G16" s="14"/>
      <c r="H16" s="14"/>
      <c r="I16" s="13"/>
      <c r="J16" s="13"/>
      <c r="K16" s="13"/>
      <c r="L16" s="13"/>
      <c r="M16" s="13"/>
      <c r="N16" s="16" t="e">
        <f>IF('貸借対照表(BS)円単位'!N16=0, "-",ROUND('貸借対照表(BS)円単位'!N16 /設定!$J$3, 0))</f>
        <v>#DIV/0!</v>
      </c>
      <c r="O16" s="213" t="s">
        <v>192</v>
      </c>
      <c r="P16" s="17"/>
      <c r="Q16" s="14"/>
      <c r="R16" s="19" t="s">
        <v>20</v>
      </c>
      <c r="S16" s="19"/>
      <c r="T16" s="19"/>
      <c r="U16" s="19"/>
      <c r="V16" s="20"/>
      <c r="W16" s="20"/>
      <c r="X16" s="20"/>
      <c r="Y16" s="20"/>
      <c r="Z16" s="20"/>
      <c r="AA16" s="16" t="e">
        <f>IF('貸借対照表(BS)円単位'!AA16=0,"-",ROUND('貸借対照表(BS)円単位'!AA16 /設定!$J$3, 0))</f>
        <v>#DIV/0!</v>
      </c>
      <c r="AB16" s="215" t="str">
        <f t="shared" si="1"/>
        <v>-</v>
      </c>
    </row>
    <row r="17" spans="2:28" s="11" customFormat="1" ht="12.9" customHeight="1">
      <c r="B17" s="17"/>
      <c r="C17" s="14"/>
      <c r="D17" s="14"/>
      <c r="E17" s="14"/>
      <c r="F17" s="14" t="s">
        <v>193</v>
      </c>
      <c r="G17" s="21"/>
      <c r="H17" s="21"/>
      <c r="I17" s="22"/>
      <c r="J17" s="22"/>
      <c r="K17" s="22"/>
      <c r="L17" s="22"/>
      <c r="M17" s="22"/>
      <c r="N17" s="16" t="str">
        <f>IF('貸借対照表(BS)円単位'!N17=0, "-",ROUND('貸借対照表(BS)円単位'!N17 /設定!$J$3, 0))</f>
        <v>-</v>
      </c>
      <c r="O17" s="213" t="str">
        <f>IFERROR((N17+N18)/$N$64, "-")</f>
        <v>-</v>
      </c>
      <c r="P17" s="17"/>
      <c r="Q17" s="14"/>
      <c r="R17" s="19" t="s">
        <v>22</v>
      </c>
      <c r="S17" s="19"/>
      <c r="T17" s="19"/>
      <c r="U17" s="19"/>
      <c r="V17" s="20"/>
      <c r="W17" s="20"/>
      <c r="X17" s="20"/>
      <c r="Y17" s="20"/>
      <c r="Z17" s="20"/>
      <c r="AA17" s="16" t="str">
        <f>IF('貸借対照表(BS)円単位'!AA17=0,"-",ROUND('貸借対照表(BS)円単位'!AA17 /設定!$J$3, 0))</f>
        <v>-</v>
      </c>
      <c r="AB17" s="215" t="str">
        <f t="shared" si="1"/>
        <v>-</v>
      </c>
    </row>
    <row r="18" spans="2:28" s="11" customFormat="1" ht="12.9" customHeight="1">
      <c r="B18" s="17"/>
      <c r="C18" s="14"/>
      <c r="D18" s="14"/>
      <c r="E18" s="14"/>
      <c r="F18" s="14" t="s">
        <v>194</v>
      </c>
      <c r="G18" s="21"/>
      <c r="H18" s="21"/>
      <c r="I18" s="22"/>
      <c r="J18" s="22"/>
      <c r="K18" s="22"/>
      <c r="L18" s="22"/>
      <c r="M18" s="22"/>
      <c r="N18" s="16" t="str">
        <f>IF('貸借対照表(BS)円単位'!N18=0, "-",ROUND('貸借対照表(BS)円単位'!N18 /設定!$J$3, 0))</f>
        <v>-</v>
      </c>
      <c r="O18" s="213" t="s">
        <v>192</v>
      </c>
      <c r="P18" s="12"/>
      <c r="Q18" s="14"/>
      <c r="R18" s="19" t="s">
        <v>24</v>
      </c>
      <c r="S18" s="19"/>
      <c r="T18" s="19"/>
      <c r="U18" s="19"/>
      <c r="V18" s="20"/>
      <c r="W18" s="20"/>
      <c r="X18" s="20"/>
      <c r="Y18" s="20"/>
      <c r="Z18" s="20"/>
      <c r="AA18" s="16" t="str">
        <f>IF('貸借対照表(BS)円単位'!AA18=0,"-",ROUND('貸借対照表(BS)円単位'!AA18 /設定!$J$3, 0))</f>
        <v>-</v>
      </c>
      <c r="AB18" s="215" t="str">
        <f t="shared" si="1"/>
        <v>-</v>
      </c>
    </row>
    <row r="19" spans="2:28" s="11" customFormat="1" ht="12.9" customHeight="1">
      <c r="B19" s="17"/>
      <c r="C19" s="14"/>
      <c r="D19" s="14"/>
      <c r="E19" s="14"/>
      <c r="F19" s="14" t="s">
        <v>25</v>
      </c>
      <c r="G19" s="21"/>
      <c r="H19" s="21"/>
      <c r="I19" s="22"/>
      <c r="J19" s="22"/>
      <c r="K19" s="22"/>
      <c r="L19" s="22"/>
      <c r="M19" s="22"/>
      <c r="N19" s="16" t="str">
        <f>IF('貸借対照表(BS)円単位'!N19=0, "-",ROUND('貸借対照表(BS)円単位'!N19 /設定!$J$3, 0))</f>
        <v>-</v>
      </c>
      <c r="O19" s="213" t="str">
        <f>IFERROR((N19+N20)/$N$64, "-")</f>
        <v>-</v>
      </c>
      <c r="P19" s="12"/>
      <c r="Q19" s="14"/>
      <c r="R19" s="19" t="s">
        <v>26</v>
      </c>
      <c r="S19" s="19"/>
      <c r="T19" s="19"/>
      <c r="U19" s="19"/>
      <c r="V19" s="20"/>
      <c r="W19" s="20"/>
      <c r="X19" s="20"/>
      <c r="Y19" s="20"/>
      <c r="Z19" s="20"/>
      <c r="AA19" s="16" t="str">
        <f>IF('貸借対照表(BS)円単位'!AA19=0,"-",ROUND('貸借対照表(BS)円単位'!AA19 /設定!$J$3, 0))</f>
        <v>-</v>
      </c>
      <c r="AB19" s="215" t="str">
        <f t="shared" si="1"/>
        <v>-</v>
      </c>
    </row>
    <row r="20" spans="2:28" s="11" customFormat="1" ht="12.9" customHeight="1">
      <c r="B20" s="17"/>
      <c r="C20" s="14"/>
      <c r="D20" s="14"/>
      <c r="E20" s="14"/>
      <c r="F20" s="14" t="s">
        <v>195</v>
      </c>
      <c r="G20" s="21"/>
      <c r="H20" s="21"/>
      <c r="I20" s="22"/>
      <c r="J20" s="22"/>
      <c r="K20" s="22"/>
      <c r="L20" s="22"/>
      <c r="M20" s="22"/>
      <c r="N20" s="16" t="str">
        <f>IF('貸借対照表(BS)円単位'!N20=0, "-",ROUND('貸借対照表(BS)円単位'!N20 /設定!$J$3, 0))</f>
        <v>-</v>
      </c>
      <c r="O20" s="213" t="s">
        <v>192</v>
      </c>
      <c r="P20" s="17"/>
      <c r="Q20" s="14"/>
      <c r="R20" s="14" t="s">
        <v>28</v>
      </c>
      <c r="S20" s="14"/>
      <c r="T20" s="14"/>
      <c r="U20" s="14"/>
      <c r="V20" s="13"/>
      <c r="W20" s="13"/>
      <c r="X20" s="13"/>
      <c r="Y20" s="13"/>
      <c r="Z20" s="13"/>
      <c r="AA20" s="16" t="e">
        <f>IF('貸借対照表(BS)円単位'!AA20=0,"-",ROUND('貸借対照表(BS)円単位'!AA20 /設定!$J$3, 0))</f>
        <v>#DIV/0!</v>
      </c>
      <c r="AB20" s="215" t="str">
        <f t="shared" si="1"/>
        <v>-</v>
      </c>
    </row>
    <row r="21" spans="2:28" s="11" customFormat="1" ht="12.9" customHeight="1">
      <c r="B21" s="17"/>
      <c r="C21" s="14"/>
      <c r="D21" s="14"/>
      <c r="E21" s="14"/>
      <c r="F21" s="14" t="s">
        <v>29</v>
      </c>
      <c r="G21" s="21"/>
      <c r="H21" s="21"/>
      <c r="I21" s="22"/>
      <c r="J21" s="22"/>
      <c r="K21" s="22"/>
      <c r="L21" s="22"/>
      <c r="M21" s="22"/>
      <c r="N21" s="16" t="str">
        <f>IF('貸借対照表(BS)円単位'!N21=0, "-",ROUND('貸借対照表(BS)円単位'!N21 /設定!$J$3, 0))</f>
        <v>-</v>
      </c>
      <c r="O21" s="213" t="str">
        <f>IFERROR((N21+N22)/$N$64, "-")</f>
        <v>-</v>
      </c>
      <c r="P21" s="17"/>
      <c r="Q21" s="14"/>
      <c r="R21" s="19" t="s">
        <v>196</v>
      </c>
      <c r="S21" s="14"/>
      <c r="T21" s="14"/>
      <c r="U21" s="14"/>
      <c r="V21" s="13"/>
      <c r="W21" s="13"/>
      <c r="X21" s="13"/>
      <c r="Y21" s="13"/>
      <c r="Z21" s="13"/>
      <c r="AA21" s="16" t="e">
        <f>IF('貸借対照表(BS)円単位'!AA21=0,"-",ROUND('貸借対照表(BS)円単位'!AA21 /設定!$J$3, 0))</f>
        <v>#DIV/0!</v>
      </c>
      <c r="AB21" s="215" t="str">
        <f t="shared" si="1"/>
        <v>-</v>
      </c>
    </row>
    <row r="22" spans="2:28" s="11" customFormat="1" ht="12.9" customHeight="1">
      <c r="B22" s="17"/>
      <c r="C22" s="14"/>
      <c r="D22" s="14"/>
      <c r="E22" s="14"/>
      <c r="F22" s="14" t="s">
        <v>31</v>
      </c>
      <c r="G22" s="21"/>
      <c r="H22" s="21"/>
      <c r="I22" s="22"/>
      <c r="J22" s="22"/>
      <c r="K22" s="22"/>
      <c r="L22" s="22"/>
      <c r="M22" s="22"/>
      <c r="N22" s="16" t="str">
        <f>IF('貸借対照表(BS)円単位'!N22=0, "-",ROUND('貸借対照表(BS)円単位'!N22 /設定!$J$3, 0))</f>
        <v>-</v>
      </c>
      <c r="O22" s="213" t="s">
        <v>192</v>
      </c>
      <c r="P22" s="17"/>
      <c r="Q22" s="14"/>
      <c r="R22" s="14" t="s">
        <v>15</v>
      </c>
      <c r="S22" s="14"/>
      <c r="T22" s="14"/>
      <c r="U22" s="14"/>
      <c r="V22" s="13"/>
      <c r="W22" s="13"/>
      <c r="X22" s="13"/>
      <c r="Y22" s="13"/>
      <c r="Z22" s="13"/>
      <c r="AA22" s="16" t="e">
        <f>IF('貸借対照表(BS)円単位'!AA22=0,"-",ROUND('貸借対照表(BS)円単位'!AA22 /設定!$J$3, 0))</f>
        <v>#DIV/0!</v>
      </c>
      <c r="AB22" s="215" t="str">
        <f t="shared" si="1"/>
        <v>-</v>
      </c>
    </row>
    <row r="23" spans="2:28" s="11" customFormat="1" ht="12.9" customHeight="1">
      <c r="B23" s="17"/>
      <c r="C23" s="14"/>
      <c r="D23" s="14"/>
      <c r="E23" s="14"/>
      <c r="F23" s="14" t="s">
        <v>32</v>
      </c>
      <c r="G23" s="14"/>
      <c r="H23" s="14"/>
      <c r="I23" s="13"/>
      <c r="J23" s="13"/>
      <c r="K23" s="13"/>
      <c r="L23" s="13"/>
      <c r="M23" s="13"/>
      <c r="N23" s="16" t="str">
        <f>IF('貸借対照表(BS)円単位'!N23=0, "-",ROUND('貸借対照表(BS)円単位'!N23 /設定!$J$3, 0))</f>
        <v>-</v>
      </c>
      <c r="O23" s="213" t="str">
        <f>IFERROR((N23+N24)/$N$64, "-")</f>
        <v>-</v>
      </c>
      <c r="P23" s="258" t="s">
        <v>33</v>
      </c>
      <c r="Q23" s="259"/>
      <c r="R23" s="259"/>
      <c r="S23" s="259"/>
      <c r="T23" s="259"/>
      <c r="U23" s="259"/>
      <c r="V23" s="259"/>
      <c r="W23" s="259"/>
      <c r="X23" s="259"/>
      <c r="Y23" s="259"/>
      <c r="Z23" s="260"/>
      <c r="AA23" s="203" t="e">
        <f>IF('貸借対照表(BS)円単位'!AA23=0,"-",ROUND('貸借対照表(BS)円単位'!AA23 /設定!$J$3, 0))</f>
        <v>#DIV/0!</v>
      </c>
      <c r="AB23" s="216" t="str">
        <f>IFERROR(AA23/$AA$64, "-")</f>
        <v>-</v>
      </c>
    </row>
    <row r="24" spans="2:28" s="11" customFormat="1" ht="12.9" customHeight="1">
      <c r="B24" s="17"/>
      <c r="C24" s="14"/>
      <c r="D24" s="14"/>
      <c r="E24" s="14"/>
      <c r="F24" s="14" t="s">
        <v>34</v>
      </c>
      <c r="G24" s="14"/>
      <c r="H24" s="14"/>
      <c r="I24" s="13"/>
      <c r="J24" s="13"/>
      <c r="K24" s="13"/>
      <c r="L24" s="13"/>
      <c r="M24" s="13"/>
      <c r="N24" s="16" t="str">
        <f>IF('貸借対照表(BS)円単位'!N24=0, "-",ROUND('貸借対照表(BS)円単位'!N24 /設定!$J$3, 0))</f>
        <v>-</v>
      </c>
      <c r="O24" s="213" t="s">
        <v>190</v>
      </c>
      <c r="P24" s="17" t="s">
        <v>35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16"/>
      <c r="AB24" s="215"/>
    </row>
    <row r="25" spans="2:28" s="11" customFormat="1" ht="12.9" customHeight="1">
      <c r="B25" s="17"/>
      <c r="C25" s="14"/>
      <c r="D25" s="14"/>
      <c r="E25" s="14"/>
      <c r="F25" s="14" t="s">
        <v>36</v>
      </c>
      <c r="G25" s="14"/>
      <c r="H25" s="14"/>
      <c r="I25" s="13"/>
      <c r="J25" s="13"/>
      <c r="K25" s="13"/>
      <c r="L25" s="13"/>
      <c r="M25" s="13"/>
      <c r="N25" s="16" t="e">
        <f>IF('貸借対照表(BS)円単位'!N25=0, "-",ROUND('貸借対照表(BS)円単位'!N25 /設定!$J$3, 0))</f>
        <v>#DIV/0!</v>
      </c>
      <c r="O25" s="213" t="str">
        <f>IFERROR(N25/$N$64,"-")</f>
        <v>-</v>
      </c>
      <c r="P25" s="17"/>
      <c r="Q25" s="19" t="s">
        <v>37</v>
      </c>
      <c r="R25" s="25"/>
      <c r="S25" s="25"/>
      <c r="T25" s="25"/>
      <c r="U25" s="25"/>
      <c r="V25" s="26"/>
      <c r="W25" s="26"/>
      <c r="X25" s="26"/>
      <c r="Y25" s="26"/>
      <c r="Z25" s="26"/>
      <c r="AA25" s="16" t="e">
        <f>IF('貸借対照表(BS)円単位'!AA25=0,"-",ROUND('貸借対照表(BS)円単位'!AA25 /設定!$J$3, 0))</f>
        <v>#DIV/0!</v>
      </c>
      <c r="AB25" s="215" t="str">
        <f>IFERROR(AA25/$AA$64, "-")</f>
        <v>-</v>
      </c>
    </row>
    <row r="26" spans="2:28" s="11" customFormat="1" ht="12.9" customHeight="1">
      <c r="B26" s="17"/>
      <c r="C26" s="14"/>
      <c r="D26" s="14"/>
      <c r="E26" s="14" t="s">
        <v>38</v>
      </c>
      <c r="F26" s="14"/>
      <c r="G26" s="14"/>
      <c r="H26" s="14"/>
      <c r="I26" s="13"/>
      <c r="J26" s="13"/>
      <c r="K26" s="13"/>
      <c r="L26" s="13"/>
      <c r="M26" s="13"/>
      <c r="N26" s="16" t="e">
        <f>IF('貸借対照表(BS)円単位'!N26=0, "-",ROUND('貸借対照表(BS)円単位'!N26 /設定!$J$3, 0))</f>
        <v>#DIV/0!</v>
      </c>
      <c r="O26" s="213" t="str">
        <f>IFERROR(N26/$N$64,"-")</f>
        <v>-</v>
      </c>
      <c r="P26" s="17"/>
      <c r="Q26" s="13" t="s">
        <v>39</v>
      </c>
      <c r="R26" s="25"/>
      <c r="S26" s="25"/>
      <c r="T26" s="25"/>
      <c r="U26" s="25"/>
      <c r="V26" s="26"/>
      <c r="W26" s="26"/>
      <c r="X26" s="26"/>
      <c r="Y26" s="26"/>
      <c r="Z26" s="26"/>
      <c r="AA26" s="16" t="e">
        <f>IF('貸借対照表(BS)円単位'!AA26=0,"-",ROUND('貸借対照表(BS)円単位'!AA26 /設定!$J$3, 0))</f>
        <v>#DIV/0!</v>
      </c>
      <c r="AB26" s="215" t="str">
        <f>IFERROR(AA26/$AA$64, "-")</f>
        <v>-</v>
      </c>
    </row>
    <row r="27" spans="2:28" s="11" customFormat="1" ht="12.9" customHeight="1">
      <c r="B27" s="17"/>
      <c r="C27" s="14"/>
      <c r="D27" s="14"/>
      <c r="E27" s="14"/>
      <c r="F27" s="14" t="s">
        <v>40</v>
      </c>
      <c r="G27" s="14"/>
      <c r="H27" s="14"/>
      <c r="I27" s="13"/>
      <c r="J27" s="13"/>
      <c r="K27" s="13"/>
      <c r="L27" s="13"/>
      <c r="M27" s="13"/>
      <c r="N27" s="16" t="e">
        <f>IF('貸借対照表(BS)円単位'!N27=0, "-",ROUND('貸借対照表(BS)円単位'!N27 /設定!$J$3, 0))</f>
        <v>#DIV/0!</v>
      </c>
      <c r="O27" s="213" t="str">
        <f>IFERROR(N27/$N$64,"-")</f>
        <v>-</v>
      </c>
      <c r="P27" s="12"/>
      <c r="Q27" s="13"/>
      <c r="R27" s="13"/>
      <c r="S27" s="13"/>
      <c r="T27" s="13"/>
      <c r="U27" s="13"/>
      <c r="V27" s="13"/>
      <c r="W27" s="13"/>
      <c r="X27" s="13"/>
      <c r="Y27" s="13"/>
      <c r="Z27" s="27"/>
      <c r="AA27" s="16"/>
      <c r="AB27" s="215"/>
    </row>
    <row r="28" spans="2:28" s="11" customFormat="1" ht="12.9" customHeight="1">
      <c r="B28" s="17"/>
      <c r="C28" s="14"/>
      <c r="D28" s="14"/>
      <c r="E28" s="14"/>
      <c r="F28" s="14" t="s">
        <v>14</v>
      </c>
      <c r="G28" s="14"/>
      <c r="H28" s="14"/>
      <c r="I28" s="13"/>
      <c r="J28" s="13"/>
      <c r="K28" s="13"/>
      <c r="L28" s="13"/>
      <c r="M28" s="13"/>
      <c r="N28" s="16" t="e">
        <f>IF('貸借対照表(BS)円単位'!N28=0, "-",ROUND('貸借対照表(BS)円単位'!N28 /設定!$J$3, 0))</f>
        <v>#DIV/0!</v>
      </c>
      <c r="O28" s="213" t="str">
        <f>IFERROR((N28+N29)/$N$64, "-")</f>
        <v>-</v>
      </c>
      <c r="P28" s="12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6"/>
      <c r="AB28" s="215"/>
    </row>
    <row r="29" spans="2:28" s="11" customFormat="1" ht="12.9" customHeight="1">
      <c r="B29" s="17"/>
      <c r="C29" s="14"/>
      <c r="D29" s="14"/>
      <c r="E29" s="14"/>
      <c r="F29" s="14" t="s">
        <v>16</v>
      </c>
      <c r="G29" s="14"/>
      <c r="H29" s="14"/>
      <c r="I29" s="13"/>
      <c r="J29" s="13"/>
      <c r="K29" s="13"/>
      <c r="L29" s="13"/>
      <c r="M29" s="13"/>
      <c r="N29" s="16" t="e">
        <f>IF('貸借対照表(BS)円単位'!N29=0, "-",ROUND('貸借対照表(BS)円単位'!N29 /設定!$J$3, 0))</f>
        <v>#DIV/0!</v>
      </c>
      <c r="O29" s="213" t="s">
        <v>192</v>
      </c>
      <c r="P29" s="12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6"/>
      <c r="AB29" s="215"/>
    </row>
    <row r="30" spans="2:28" s="11" customFormat="1" ht="12.9" customHeight="1">
      <c r="B30" s="17"/>
      <c r="C30" s="14"/>
      <c r="D30" s="14"/>
      <c r="E30" s="14"/>
      <c r="F30" s="14" t="s">
        <v>41</v>
      </c>
      <c r="G30" s="14"/>
      <c r="H30" s="14"/>
      <c r="I30" s="13"/>
      <c r="J30" s="13"/>
      <c r="K30" s="13"/>
      <c r="L30" s="13"/>
      <c r="M30" s="13"/>
      <c r="N30" s="16" t="e">
        <f>IF('貸借対照表(BS)円単位'!N30=0, "-",ROUND('貸借対照表(BS)円単位'!N30 /設定!$J$3, 0))</f>
        <v>#DIV/0!</v>
      </c>
      <c r="O30" s="213" t="str">
        <f>IFERROR((N30+N31)/$N$64,"-")</f>
        <v>-</v>
      </c>
      <c r="P30" s="12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6"/>
      <c r="AB30" s="215"/>
    </row>
    <row r="31" spans="2:28" s="11" customFormat="1" ht="12.9" customHeight="1">
      <c r="B31" s="17"/>
      <c r="C31" s="14"/>
      <c r="D31" s="14"/>
      <c r="E31" s="14"/>
      <c r="F31" s="14" t="s">
        <v>19</v>
      </c>
      <c r="G31" s="14"/>
      <c r="H31" s="14"/>
      <c r="I31" s="13"/>
      <c r="J31" s="13"/>
      <c r="K31" s="13"/>
      <c r="L31" s="13"/>
      <c r="M31" s="13"/>
      <c r="N31" s="16" t="e">
        <f>IF('貸借対照表(BS)円単位'!N31=0, "-",ROUND('貸借対照表(BS)円単位'!N31 /設定!$J$3, 0))</f>
        <v>#DIV/0!</v>
      </c>
      <c r="O31" s="213" t="s">
        <v>192</v>
      </c>
      <c r="P31" s="12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6"/>
      <c r="AB31" s="215"/>
    </row>
    <row r="32" spans="2:28" s="11" customFormat="1" ht="12.9" customHeight="1">
      <c r="B32" s="17"/>
      <c r="C32" s="14"/>
      <c r="D32" s="14"/>
      <c r="E32" s="14"/>
      <c r="F32" s="14" t="s">
        <v>42</v>
      </c>
      <c r="G32" s="14"/>
      <c r="H32" s="14"/>
      <c r="I32" s="13"/>
      <c r="J32" s="13"/>
      <c r="K32" s="13"/>
      <c r="L32" s="13"/>
      <c r="M32" s="13"/>
      <c r="N32" s="16" t="str">
        <f>IF('貸借対照表(BS)円単位'!N32=0, "-",ROUND('貸借対照表(BS)円単位'!N32 /設定!$J$3, 0))</f>
        <v>-</v>
      </c>
      <c r="O32" s="213" t="str">
        <f>IFERROR((N32+N33)/$N$64, "-")</f>
        <v>-</v>
      </c>
      <c r="P32" s="12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6"/>
      <c r="AB32" s="215"/>
    </row>
    <row r="33" spans="2:28" s="11" customFormat="1" ht="12.9" customHeight="1">
      <c r="B33" s="17"/>
      <c r="C33" s="14"/>
      <c r="D33" s="14"/>
      <c r="E33" s="14"/>
      <c r="F33" s="14" t="s">
        <v>34</v>
      </c>
      <c r="G33" s="14"/>
      <c r="H33" s="14"/>
      <c r="I33" s="13"/>
      <c r="J33" s="13"/>
      <c r="K33" s="13"/>
      <c r="L33" s="13"/>
      <c r="M33" s="13"/>
      <c r="N33" s="16" t="str">
        <f>IF('貸借対照表(BS)円単位'!N33=0, "-",ROUND('貸借対照表(BS)円単位'!N33 /設定!$J$3, 0))</f>
        <v>-</v>
      </c>
      <c r="O33" s="213" t="s">
        <v>190</v>
      </c>
      <c r="P33" s="12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6"/>
      <c r="AB33" s="215"/>
    </row>
    <row r="34" spans="2:28" s="11" customFormat="1" ht="12.9" customHeight="1">
      <c r="B34" s="17"/>
      <c r="C34" s="14"/>
      <c r="D34" s="14"/>
      <c r="E34" s="14"/>
      <c r="F34" s="14" t="s">
        <v>36</v>
      </c>
      <c r="G34" s="14"/>
      <c r="H34" s="14"/>
      <c r="I34" s="13"/>
      <c r="J34" s="13"/>
      <c r="K34" s="13"/>
      <c r="L34" s="13"/>
      <c r="M34" s="13"/>
      <c r="N34" s="16" t="e">
        <f>IF('貸借対照表(BS)円単位'!N34=0, "-",ROUND('貸借対照表(BS)円単位'!N34 /設定!$J$3, 0))</f>
        <v>#DIV/0!</v>
      </c>
      <c r="O34" s="213" t="str">
        <f>IFERROR(N34/$N$64, "-")</f>
        <v>-</v>
      </c>
      <c r="P34" s="12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6"/>
      <c r="AB34" s="215"/>
    </row>
    <row r="35" spans="2:28" s="11" customFormat="1" ht="12.9" customHeight="1">
      <c r="B35" s="17"/>
      <c r="C35" s="14"/>
      <c r="D35" s="14"/>
      <c r="E35" s="14" t="s">
        <v>43</v>
      </c>
      <c r="F35" s="28"/>
      <c r="G35" s="28"/>
      <c r="H35" s="28"/>
      <c r="I35" s="29"/>
      <c r="J35" s="29"/>
      <c r="K35" s="29"/>
      <c r="L35" s="29"/>
      <c r="M35" s="29"/>
      <c r="N35" s="16" t="e">
        <f>IF('貸借対照表(BS)円単位'!N35=0, "-",ROUND('貸借対照表(BS)円単位'!N35 /設定!$J$3, 0))</f>
        <v>#DIV/0!</v>
      </c>
      <c r="O35" s="213" t="str">
        <f>IFERROR((N35+N36)/$N$64,"-")</f>
        <v>-</v>
      </c>
      <c r="P35" s="12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6"/>
      <c r="AB35" s="215"/>
    </row>
    <row r="36" spans="2:28" s="11" customFormat="1" ht="12.9" customHeight="1">
      <c r="B36" s="17"/>
      <c r="C36" s="14"/>
      <c r="D36" s="14"/>
      <c r="E36" s="14" t="s">
        <v>44</v>
      </c>
      <c r="F36" s="28"/>
      <c r="G36" s="28"/>
      <c r="H36" s="28"/>
      <c r="I36" s="29"/>
      <c r="J36" s="29"/>
      <c r="K36" s="29"/>
      <c r="L36" s="29"/>
      <c r="M36" s="29"/>
      <c r="N36" s="16" t="e">
        <f>IF('貸借対照表(BS)円単位'!N36=0, "-",ROUND('貸借対照表(BS)円単位'!N36 /設定!$J$3, 0))</f>
        <v>#DIV/0!</v>
      </c>
      <c r="O36" s="213" t="s">
        <v>192</v>
      </c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6"/>
      <c r="AB36" s="215"/>
    </row>
    <row r="37" spans="2:28" s="11" customFormat="1" ht="12.9" customHeight="1">
      <c r="B37" s="17"/>
      <c r="C37" s="14"/>
      <c r="D37" s="14" t="s">
        <v>45</v>
      </c>
      <c r="E37" s="14"/>
      <c r="F37" s="28"/>
      <c r="G37" s="28"/>
      <c r="H37" s="28"/>
      <c r="I37" s="29"/>
      <c r="J37" s="29"/>
      <c r="K37" s="29"/>
      <c r="L37" s="29"/>
      <c r="M37" s="29"/>
      <c r="N37" s="16" t="e">
        <f>IF('貸借対照表(BS)円単位'!N37=0, "-",ROUND('貸借対照表(BS)円単位'!N37 /設定!$J$3, 0))</f>
        <v>#DIV/0!</v>
      </c>
      <c r="O37" s="213" t="str">
        <f>IFERROR(N37/$N$64, "-")</f>
        <v>-</v>
      </c>
      <c r="P37" s="12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6"/>
      <c r="AB37" s="215"/>
    </row>
    <row r="38" spans="2:28" s="11" customFormat="1" ht="12.9" customHeight="1">
      <c r="B38" s="17"/>
      <c r="C38" s="14"/>
      <c r="D38" s="14"/>
      <c r="E38" s="14" t="s">
        <v>46</v>
      </c>
      <c r="F38" s="14"/>
      <c r="G38" s="14"/>
      <c r="H38" s="14"/>
      <c r="I38" s="13"/>
      <c r="J38" s="13"/>
      <c r="K38" s="13"/>
      <c r="L38" s="13"/>
      <c r="M38" s="13"/>
      <c r="N38" s="16" t="e">
        <f>IF('貸借対照表(BS)円単位'!N38=0, "-",ROUND('貸借対照表(BS)円単位'!N38 /設定!$J$3, 0))</f>
        <v>#DIV/0!</v>
      </c>
      <c r="O38" s="213" t="str">
        <f t="shared" ref="O38:O62" si="2">IFERROR(N38/$N$64, "-")</f>
        <v>-</v>
      </c>
      <c r="P38" s="12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6"/>
      <c r="AB38" s="215"/>
    </row>
    <row r="39" spans="2:28" s="11" customFormat="1" ht="12.9" customHeight="1">
      <c r="B39" s="17"/>
      <c r="C39" s="14"/>
      <c r="D39" s="14"/>
      <c r="E39" s="14" t="s">
        <v>197</v>
      </c>
      <c r="F39" s="14"/>
      <c r="G39" s="14"/>
      <c r="H39" s="14"/>
      <c r="I39" s="13"/>
      <c r="J39" s="13"/>
      <c r="K39" s="13"/>
      <c r="L39" s="13"/>
      <c r="M39" s="13"/>
      <c r="N39" s="16" t="e">
        <f>IF('貸借対照表(BS)円単位'!N39=0, "-",ROUND('貸借対照表(BS)円単位'!N39 /設定!$J$3, 0))</f>
        <v>#DIV/0!</v>
      </c>
      <c r="O39" s="213" t="str">
        <f t="shared" si="2"/>
        <v>-</v>
      </c>
      <c r="P39" s="12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6"/>
      <c r="AB39" s="215"/>
    </row>
    <row r="40" spans="2:28" s="11" customFormat="1" ht="12.9" customHeight="1">
      <c r="B40" s="17"/>
      <c r="C40" s="14"/>
      <c r="D40" s="14" t="s">
        <v>48</v>
      </c>
      <c r="E40" s="14"/>
      <c r="F40" s="14"/>
      <c r="G40" s="14"/>
      <c r="H40" s="14"/>
      <c r="I40" s="14"/>
      <c r="J40" s="13"/>
      <c r="K40" s="13"/>
      <c r="L40" s="13"/>
      <c r="M40" s="13"/>
      <c r="N40" s="16" t="e">
        <f>IF('貸借対照表(BS)円単位'!N40=0, "-",ROUND('貸借対照表(BS)円単位'!N40 /設定!$J$3, 0))</f>
        <v>#DIV/0!</v>
      </c>
      <c r="O40" s="213" t="str">
        <f t="shared" si="2"/>
        <v>-</v>
      </c>
      <c r="P40" s="12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6"/>
      <c r="AB40" s="215"/>
    </row>
    <row r="41" spans="2:28" s="11" customFormat="1" ht="12.9" customHeight="1">
      <c r="B41" s="17"/>
      <c r="C41" s="14"/>
      <c r="D41" s="14"/>
      <c r="E41" s="14" t="s">
        <v>49</v>
      </c>
      <c r="F41" s="14"/>
      <c r="G41" s="14"/>
      <c r="H41" s="14"/>
      <c r="I41" s="14"/>
      <c r="J41" s="13"/>
      <c r="K41" s="13"/>
      <c r="L41" s="13"/>
      <c r="M41" s="13"/>
      <c r="N41" s="16" t="e">
        <f>IF('貸借対照表(BS)円単位'!N41=0, "-",ROUND('貸借対照表(BS)円単位'!N41 /設定!$J$3, 0))</f>
        <v>#DIV/0!</v>
      </c>
      <c r="O41" s="213" t="str">
        <f t="shared" si="2"/>
        <v>-</v>
      </c>
      <c r="P41" s="12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6"/>
      <c r="AB41" s="215"/>
    </row>
    <row r="42" spans="2:28" s="11" customFormat="1" ht="12.9" customHeight="1">
      <c r="B42" s="17"/>
      <c r="C42" s="14"/>
      <c r="D42" s="14"/>
      <c r="E42" s="14"/>
      <c r="F42" s="19" t="s">
        <v>50</v>
      </c>
      <c r="G42" s="14"/>
      <c r="H42" s="14"/>
      <c r="I42" s="14"/>
      <c r="J42" s="13"/>
      <c r="K42" s="13"/>
      <c r="L42" s="13"/>
      <c r="M42" s="13"/>
      <c r="N42" s="16" t="e">
        <f>IF('貸借対照表(BS)円単位'!N42=0, "-",ROUND('貸借対照表(BS)円単位'!N42 /設定!$J$3, 0))</f>
        <v>#DIV/0!</v>
      </c>
      <c r="O42" s="213" t="str">
        <f t="shared" si="2"/>
        <v>-</v>
      </c>
      <c r="P42" s="12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6"/>
      <c r="AB42" s="215"/>
    </row>
    <row r="43" spans="2:28" s="11" customFormat="1" ht="12.9" customHeight="1">
      <c r="B43" s="17"/>
      <c r="C43" s="14"/>
      <c r="D43" s="14"/>
      <c r="E43" s="14"/>
      <c r="F43" s="19" t="s">
        <v>51</v>
      </c>
      <c r="G43" s="14"/>
      <c r="H43" s="14"/>
      <c r="I43" s="14"/>
      <c r="J43" s="13"/>
      <c r="K43" s="13"/>
      <c r="L43" s="13"/>
      <c r="M43" s="13"/>
      <c r="N43" s="16" t="e">
        <f>IF('貸借対照表(BS)円単位'!N43=0, "-",ROUND('貸借対照表(BS)円単位'!N43 /設定!$J$3, 0))</f>
        <v>#DIV/0!</v>
      </c>
      <c r="O43" s="213" t="str">
        <f t="shared" si="2"/>
        <v>-</v>
      </c>
      <c r="P43" s="12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6"/>
      <c r="AB43" s="215"/>
    </row>
    <row r="44" spans="2:28" s="11" customFormat="1" ht="12.9" customHeight="1">
      <c r="B44" s="17"/>
      <c r="C44" s="14"/>
      <c r="D44" s="14"/>
      <c r="E44" s="14"/>
      <c r="F44" s="19" t="s">
        <v>15</v>
      </c>
      <c r="G44" s="14"/>
      <c r="H44" s="14"/>
      <c r="I44" s="14"/>
      <c r="J44" s="13"/>
      <c r="K44" s="13"/>
      <c r="L44" s="13"/>
      <c r="M44" s="13"/>
      <c r="N44" s="16" t="e">
        <f>IF('貸借対照表(BS)円単位'!N44=0, "-",ROUND('貸借対照表(BS)円単位'!N44 /設定!$J$3, 0))</f>
        <v>#DIV/0!</v>
      </c>
      <c r="O44" s="213" t="str">
        <f t="shared" si="2"/>
        <v>-</v>
      </c>
      <c r="P44" s="12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6"/>
      <c r="AB44" s="215"/>
    </row>
    <row r="45" spans="2:28" s="11" customFormat="1" ht="12.9" customHeight="1">
      <c r="B45" s="17"/>
      <c r="C45" s="14"/>
      <c r="D45" s="14"/>
      <c r="E45" s="14" t="s">
        <v>198</v>
      </c>
      <c r="F45" s="14"/>
      <c r="G45" s="14"/>
      <c r="H45" s="14"/>
      <c r="I45" s="13"/>
      <c r="J45" s="13"/>
      <c r="K45" s="13"/>
      <c r="L45" s="13"/>
      <c r="M45" s="13"/>
      <c r="N45" s="16" t="str">
        <f>IF('貸借対照表(BS)円単位'!N45=0, "-",ROUND('貸借対照表(BS)円単位'!N45 /設定!$J$3, 0))</f>
        <v>-</v>
      </c>
      <c r="O45" s="213" t="str">
        <f t="shared" si="2"/>
        <v>-</v>
      </c>
      <c r="P45" s="12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6"/>
      <c r="AB45" s="215"/>
    </row>
    <row r="46" spans="2:28" s="11" customFormat="1" ht="12.9" customHeight="1">
      <c r="B46" s="17"/>
      <c r="C46" s="14"/>
      <c r="D46" s="14"/>
      <c r="E46" s="14" t="s">
        <v>53</v>
      </c>
      <c r="F46" s="14"/>
      <c r="G46" s="14"/>
      <c r="H46" s="14"/>
      <c r="I46" s="13"/>
      <c r="J46" s="13"/>
      <c r="K46" s="13"/>
      <c r="L46" s="13"/>
      <c r="M46" s="13"/>
      <c r="N46" s="16" t="e">
        <f>IF('貸借対照表(BS)円単位'!N46=0, "-",ROUND('貸借対照表(BS)円単位'!N46 /設定!$J$3, 0))</f>
        <v>#DIV/0!</v>
      </c>
      <c r="O46" s="213" t="str">
        <f t="shared" si="2"/>
        <v>-</v>
      </c>
      <c r="P46" s="12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6"/>
      <c r="AB46" s="215"/>
    </row>
    <row r="47" spans="2:28" s="11" customFormat="1" ht="12.9" customHeight="1">
      <c r="B47" s="17"/>
      <c r="C47" s="14"/>
      <c r="D47" s="14"/>
      <c r="E47" s="14" t="s">
        <v>54</v>
      </c>
      <c r="F47" s="14"/>
      <c r="G47" s="14"/>
      <c r="H47" s="14"/>
      <c r="I47" s="13"/>
      <c r="J47" s="13"/>
      <c r="K47" s="13"/>
      <c r="L47" s="13"/>
      <c r="M47" s="13"/>
      <c r="N47" s="16" t="e">
        <f>IF('貸借対照表(BS)円単位'!N47=0, "-",ROUND('貸借対照表(BS)円単位'!N47 /設定!$J$3, 0))</f>
        <v>#DIV/0!</v>
      </c>
      <c r="O47" s="213" t="str">
        <f t="shared" si="2"/>
        <v>-</v>
      </c>
      <c r="P47" s="12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6"/>
      <c r="AB47" s="215"/>
    </row>
    <row r="48" spans="2:28" s="11" customFormat="1" ht="12.9" customHeight="1">
      <c r="B48" s="17"/>
      <c r="C48" s="14"/>
      <c r="D48" s="14"/>
      <c r="E48" s="14" t="s">
        <v>55</v>
      </c>
      <c r="F48" s="14"/>
      <c r="G48" s="14"/>
      <c r="H48" s="14"/>
      <c r="I48" s="13"/>
      <c r="J48" s="13"/>
      <c r="K48" s="13"/>
      <c r="L48" s="13"/>
      <c r="M48" s="13"/>
      <c r="N48" s="16" t="e">
        <f>IF('貸借対照表(BS)円単位'!N48=0, "-",ROUND('貸借対照表(BS)円単位'!N48 /設定!$J$3, 0))</f>
        <v>#DIV/0!</v>
      </c>
      <c r="O48" s="213" t="str">
        <f t="shared" si="2"/>
        <v>-</v>
      </c>
      <c r="P48" s="12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6"/>
      <c r="AB48" s="215"/>
    </row>
    <row r="49" spans="2:28" s="11" customFormat="1" ht="12.9" customHeight="1">
      <c r="B49" s="17"/>
      <c r="C49" s="14"/>
      <c r="D49" s="14"/>
      <c r="E49" s="14"/>
      <c r="F49" s="19" t="s">
        <v>56</v>
      </c>
      <c r="G49" s="14"/>
      <c r="H49" s="14"/>
      <c r="I49" s="13"/>
      <c r="J49" s="13"/>
      <c r="K49" s="13"/>
      <c r="L49" s="13"/>
      <c r="M49" s="13"/>
      <c r="N49" s="16" t="str">
        <f>IF('貸借対照表(BS)円単位'!N49=0, "-",ROUND('貸借対照表(BS)円単位'!N49 /設定!$J$3, 0))</f>
        <v>-</v>
      </c>
      <c r="O49" s="213" t="str">
        <f t="shared" si="2"/>
        <v>-</v>
      </c>
      <c r="P49" s="12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6"/>
      <c r="AB49" s="215"/>
    </row>
    <row r="50" spans="2:28" s="11" customFormat="1" ht="12.9" customHeight="1">
      <c r="B50" s="17"/>
      <c r="C50" s="13"/>
      <c r="D50" s="14"/>
      <c r="E50" s="14"/>
      <c r="F50" s="14" t="s">
        <v>42</v>
      </c>
      <c r="G50" s="14"/>
      <c r="H50" s="14"/>
      <c r="I50" s="13"/>
      <c r="J50" s="13"/>
      <c r="K50" s="13"/>
      <c r="L50" s="13"/>
      <c r="M50" s="13"/>
      <c r="N50" s="16" t="e">
        <f>IF('貸借対照表(BS)円単位'!N50=0, "-",ROUND('貸借対照表(BS)円単位'!N50 /設定!$J$3, 0))</f>
        <v>#DIV/0!</v>
      </c>
      <c r="O50" s="213" t="str">
        <f t="shared" si="2"/>
        <v>-</v>
      </c>
      <c r="P50" s="12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6"/>
      <c r="AB50" s="215"/>
    </row>
    <row r="51" spans="2:28" s="11" customFormat="1" ht="12.9" customHeight="1">
      <c r="B51" s="17"/>
      <c r="C51" s="13"/>
      <c r="D51" s="14"/>
      <c r="E51" s="14" t="s">
        <v>15</v>
      </c>
      <c r="F51" s="14"/>
      <c r="G51" s="14"/>
      <c r="H51" s="14"/>
      <c r="I51" s="13"/>
      <c r="J51" s="13"/>
      <c r="K51" s="13"/>
      <c r="L51" s="13"/>
      <c r="M51" s="13"/>
      <c r="N51" s="16" t="e">
        <f>IF('貸借対照表(BS)円単位'!N51=0, "-",ROUND('貸借対照表(BS)円単位'!N51 /設定!$J$3, 0))</f>
        <v>#DIV/0!</v>
      </c>
      <c r="O51" s="213" t="str">
        <f t="shared" si="2"/>
        <v>-</v>
      </c>
      <c r="P51" s="12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6"/>
      <c r="AB51" s="215"/>
    </row>
    <row r="52" spans="2:28" s="11" customFormat="1" ht="12.9" customHeight="1">
      <c r="B52" s="17"/>
      <c r="C52" s="13"/>
      <c r="D52" s="14"/>
      <c r="E52" s="19" t="s">
        <v>57</v>
      </c>
      <c r="F52" s="14"/>
      <c r="G52" s="14"/>
      <c r="H52" s="14"/>
      <c r="I52" s="13"/>
      <c r="J52" s="13"/>
      <c r="K52" s="13"/>
      <c r="L52" s="13"/>
      <c r="M52" s="13"/>
      <c r="N52" s="16" t="e">
        <f>IF('貸借対照表(BS)円単位'!N52=0, "-",ROUND('貸借対照表(BS)円単位'!N52 /設定!$J$3, 0))</f>
        <v>#DIV/0!</v>
      </c>
      <c r="O52" s="213" t="str">
        <f t="shared" si="2"/>
        <v>-</v>
      </c>
      <c r="P52" s="12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6"/>
      <c r="AB52" s="215"/>
    </row>
    <row r="53" spans="2:28" s="11" customFormat="1" ht="12.9" customHeight="1">
      <c r="B53" s="17"/>
      <c r="C53" s="13" t="s">
        <v>58</v>
      </c>
      <c r="D53" s="14"/>
      <c r="E53" s="15"/>
      <c r="F53" s="15"/>
      <c r="G53" s="15"/>
      <c r="H53" s="13"/>
      <c r="I53" s="13"/>
      <c r="J53" s="13"/>
      <c r="K53" s="13"/>
      <c r="L53" s="13"/>
      <c r="M53" s="13"/>
      <c r="N53" s="16" t="e">
        <f>IF('貸借対照表(BS)円単位'!N53=0, "-",ROUND('貸借対照表(BS)円単位'!N53 /設定!$J$3, 0))</f>
        <v>#DIV/0!</v>
      </c>
      <c r="O53" s="213" t="str">
        <f t="shared" si="2"/>
        <v>-</v>
      </c>
      <c r="P53" s="12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6"/>
      <c r="AB53" s="215"/>
    </row>
    <row r="54" spans="2:28" s="11" customFormat="1" ht="12.9" customHeight="1">
      <c r="B54" s="17"/>
      <c r="C54" s="13"/>
      <c r="D54" s="14" t="s">
        <v>59</v>
      </c>
      <c r="E54" s="15"/>
      <c r="F54" s="15"/>
      <c r="G54" s="15"/>
      <c r="H54" s="13"/>
      <c r="I54" s="13"/>
      <c r="J54" s="13"/>
      <c r="K54" s="13"/>
      <c r="L54" s="13"/>
      <c r="M54" s="13"/>
      <c r="N54" s="16" t="e">
        <f>IF('貸借対照表(BS)円単位'!N54=0, "-",ROUND('貸借対照表(BS)円単位'!N54 /設定!$J$3, 0))</f>
        <v>#DIV/0!</v>
      </c>
      <c r="O54" s="213" t="str">
        <f t="shared" si="2"/>
        <v>-</v>
      </c>
      <c r="P54" s="12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6"/>
      <c r="AB54" s="215"/>
    </row>
    <row r="55" spans="2:28" s="11" customFormat="1" ht="12.9" customHeight="1">
      <c r="B55" s="17"/>
      <c r="C55" s="13"/>
      <c r="D55" s="19" t="s">
        <v>60</v>
      </c>
      <c r="E55" s="14"/>
      <c r="F55" s="28"/>
      <c r="G55" s="25"/>
      <c r="H55" s="25"/>
      <c r="I55" s="26"/>
      <c r="J55" s="13"/>
      <c r="K55" s="13"/>
      <c r="L55" s="13"/>
      <c r="M55" s="13"/>
      <c r="N55" s="16" t="e">
        <f>IF('貸借対照表(BS)円単位'!N55=0, "-",ROUND('貸借対照表(BS)円単位'!N55 /設定!$J$3, 0))</f>
        <v>#DIV/0!</v>
      </c>
      <c r="O55" s="213" t="str">
        <f t="shared" si="2"/>
        <v>-</v>
      </c>
      <c r="P55" s="12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6"/>
      <c r="AB55" s="215"/>
    </row>
    <row r="56" spans="2:28" s="11" customFormat="1" ht="12.9" customHeight="1">
      <c r="B56" s="17"/>
      <c r="C56" s="13"/>
      <c r="D56" s="14" t="s">
        <v>61</v>
      </c>
      <c r="E56" s="14"/>
      <c r="F56" s="14"/>
      <c r="G56" s="14"/>
      <c r="H56" s="14"/>
      <c r="I56" s="13"/>
      <c r="J56" s="13"/>
      <c r="K56" s="13"/>
      <c r="L56" s="13"/>
      <c r="M56" s="13"/>
      <c r="N56" s="16" t="e">
        <f>IF('貸借対照表(BS)円単位'!N56=0, "-",ROUND('貸借対照表(BS)円単位'!N56 /設定!$J$3, 0))</f>
        <v>#DIV/0!</v>
      </c>
      <c r="O56" s="213" t="str">
        <f t="shared" si="2"/>
        <v>-</v>
      </c>
      <c r="P56" s="12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6"/>
      <c r="AB56" s="215"/>
    </row>
    <row r="57" spans="2:28" s="11" customFormat="1" ht="12.9" customHeight="1">
      <c r="B57" s="17"/>
      <c r="C57" s="14"/>
      <c r="D57" s="14" t="s">
        <v>55</v>
      </c>
      <c r="E57" s="14"/>
      <c r="F57" s="28"/>
      <c r="G57" s="25"/>
      <c r="H57" s="25"/>
      <c r="I57" s="26"/>
      <c r="J57" s="26"/>
      <c r="K57" s="26"/>
      <c r="L57" s="26"/>
      <c r="M57" s="26"/>
      <c r="N57" s="16" t="e">
        <f>IF('貸借対照表(BS)円単位'!N57=0, "-",ROUND('貸借対照表(BS)円単位'!N57 /設定!$J$3, 0))</f>
        <v>#DIV/0!</v>
      </c>
      <c r="O57" s="213" t="str">
        <f t="shared" si="2"/>
        <v>-</v>
      </c>
      <c r="P57" s="12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6"/>
      <c r="AB57" s="215"/>
    </row>
    <row r="58" spans="2:28" s="11" customFormat="1" ht="12.9" customHeight="1">
      <c r="B58" s="17"/>
      <c r="C58" s="14"/>
      <c r="D58" s="14"/>
      <c r="E58" s="14" t="s">
        <v>62</v>
      </c>
      <c r="F58" s="14"/>
      <c r="G58" s="14"/>
      <c r="H58" s="14"/>
      <c r="I58" s="13"/>
      <c r="J58" s="13"/>
      <c r="K58" s="13"/>
      <c r="L58" s="13"/>
      <c r="M58" s="13"/>
      <c r="N58" s="16" t="e">
        <f>IF('貸借対照表(BS)円単位'!N58=0, "-",ROUND('貸借対照表(BS)円単位'!N58 /設定!$J$3, 0))</f>
        <v>#DIV/0!</v>
      </c>
      <c r="O58" s="213" t="str">
        <f t="shared" si="2"/>
        <v>-</v>
      </c>
      <c r="P58" s="12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6"/>
      <c r="AB58" s="215"/>
    </row>
    <row r="59" spans="2:28" s="11" customFormat="1" ht="12.9" customHeight="1">
      <c r="B59" s="17"/>
      <c r="C59" s="14"/>
      <c r="D59" s="14"/>
      <c r="E59" s="19" t="s">
        <v>56</v>
      </c>
      <c r="F59" s="14"/>
      <c r="G59" s="14"/>
      <c r="H59" s="14"/>
      <c r="I59" s="13"/>
      <c r="J59" s="13"/>
      <c r="K59" s="13"/>
      <c r="L59" s="13"/>
      <c r="M59" s="13"/>
      <c r="N59" s="16" t="str">
        <f>IF('貸借対照表(BS)円単位'!N59=0, "-",ROUND('貸借対照表(BS)円単位'!N59 /設定!$J$3, 0))</f>
        <v>-</v>
      </c>
      <c r="O59" s="213" t="str">
        <f t="shared" si="2"/>
        <v>-</v>
      </c>
      <c r="P59" s="12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6"/>
      <c r="AB59" s="215"/>
    </row>
    <row r="60" spans="2:28" s="11" customFormat="1" ht="12.9" customHeight="1">
      <c r="B60" s="17"/>
      <c r="C60" s="14"/>
      <c r="D60" s="14" t="s">
        <v>63</v>
      </c>
      <c r="E60" s="14"/>
      <c r="F60" s="28"/>
      <c r="G60" s="25"/>
      <c r="H60" s="25"/>
      <c r="I60" s="26"/>
      <c r="J60" s="26"/>
      <c r="K60" s="26"/>
      <c r="L60" s="26"/>
      <c r="M60" s="26"/>
      <c r="N60" s="16" t="e">
        <f>IF('貸借対照表(BS)円単位'!N60=0, "-",ROUND('貸借対照表(BS)円単位'!N60 /設定!$J$3, 0))</f>
        <v>#DIV/0!</v>
      </c>
      <c r="O60" s="213" t="str">
        <f t="shared" si="2"/>
        <v>-</v>
      </c>
      <c r="P60" s="12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6"/>
      <c r="AB60" s="215"/>
    </row>
    <row r="61" spans="2:28" s="11" customFormat="1" ht="12.9" customHeight="1">
      <c r="B61" s="17"/>
      <c r="C61" s="14"/>
      <c r="D61" s="14" t="s">
        <v>42</v>
      </c>
      <c r="E61" s="14"/>
      <c r="F61" s="14"/>
      <c r="G61" s="14"/>
      <c r="H61" s="14"/>
      <c r="I61" s="13"/>
      <c r="J61" s="13"/>
      <c r="K61" s="13"/>
      <c r="L61" s="13"/>
      <c r="M61" s="13"/>
      <c r="N61" s="16" t="e">
        <f>IF('貸借対照表(BS)円単位'!N61=0, "-",ROUND('貸借対照表(BS)円単位'!N61 /設定!$J$3, 0))</f>
        <v>#DIV/0!</v>
      </c>
      <c r="O61" s="213" t="str">
        <f t="shared" si="2"/>
        <v>-</v>
      </c>
      <c r="P61" s="217"/>
      <c r="Q61" s="50"/>
      <c r="R61" s="50"/>
      <c r="S61" s="50"/>
      <c r="T61" s="50"/>
      <c r="U61" s="50"/>
      <c r="V61" s="50"/>
      <c r="W61" s="50"/>
      <c r="X61" s="50"/>
      <c r="Y61" s="50"/>
      <c r="Z61" s="218"/>
      <c r="AA61" s="16"/>
      <c r="AB61" s="215"/>
    </row>
    <row r="62" spans="2:28" s="11" customFormat="1" ht="12.9" customHeight="1" thickBot="1">
      <c r="B62" s="17"/>
      <c r="C62" s="14"/>
      <c r="D62" s="19" t="s">
        <v>57</v>
      </c>
      <c r="E62" s="14"/>
      <c r="F62" s="14"/>
      <c r="G62" s="14"/>
      <c r="H62" s="14"/>
      <c r="I62" s="13"/>
      <c r="J62" s="13"/>
      <c r="K62" s="13"/>
      <c r="L62" s="13"/>
      <c r="M62" s="13"/>
      <c r="N62" s="16" t="e">
        <f>IF('貸借対照表(BS)円単位'!N62=0, "-",ROUND('貸借対照表(BS)円単位'!N62 /設定!$J$3, 0))</f>
        <v>#DIV/0!</v>
      </c>
      <c r="O62" s="213" t="str">
        <f t="shared" si="2"/>
        <v>-</v>
      </c>
      <c r="P62" s="207"/>
      <c r="Q62" s="208"/>
      <c r="R62" s="208"/>
      <c r="S62" s="208"/>
      <c r="T62" s="208"/>
      <c r="U62" s="208"/>
      <c r="V62" s="208"/>
      <c r="W62" s="208"/>
      <c r="X62" s="208"/>
      <c r="Y62" s="208"/>
      <c r="Z62" s="209"/>
      <c r="AA62" s="74"/>
      <c r="AB62" s="219"/>
    </row>
    <row r="63" spans="2:28" s="11" customFormat="1" ht="12.9" customHeight="1" thickBot="1">
      <c r="B63" s="17"/>
      <c r="C63" s="14" t="s">
        <v>199</v>
      </c>
      <c r="D63" s="19"/>
      <c r="E63" s="14"/>
      <c r="F63" s="14"/>
      <c r="G63" s="14"/>
      <c r="H63" s="14"/>
      <c r="I63" s="13"/>
      <c r="J63" s="13"/>
      <c r="K63" s="13"/>
      <c r="L63" s="13"/>
      <c r="M63" s="13"/>
      <c r="N63" s="16" t="str">
        <f>IF('貸借対照表(BS)円単位'!N63=0,"-",ROUND('貸借対照表(BS)円単位'!N63 /設定!$J$3, 0))</f>
        <v>-</v>
      </c>
      <c r="O63" s="213" t="str">
        <f>IFERROR(N63/$N$64, "-")</f>
        <v>-</v>
      </c>
      <c r="P63" s="414" t="s">
        <v>64</v>
      </c>
      <c r="Q63" s="415"/>
      <c r="R63" s="415"/>
      <c r="S63" s="415"/>
      <c r="T63" s="415"/>
      <c r="U63" s="415"/>
      <c r="V63" s="415"/>
      <c r="W63" s="415"/>
      <c r="X63" s="415"/>
      <c r="Y63" s="415"/>
      <c r="Z63" s="416"/>
      <c r="AA63" s="202" t="e">
        <f>IF('貸借対照表(BS)円単位'!AA63=0,"-",ROUND('貸借対照表(BS)円単位'!AA63 /設定!$J$3, 0))</f>
        <v>#DIV/0!</v>
      </c>
      <c r="AB63" s="220" t="str">
        <f>IFERROR(AA63/$AA$64, "-")</f>
        <v>-</v>
      </c>
    </row>
    <row r="64" spans="2:28" s="11" customFormat="1" ht="12.9" customHeight="1" thickBot="1">
      <c r="B64" s="249" t="s">
        <v>65</v>
      </c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1"/>
      <c r="N64" s="202" t="e">
        <f>IF('貸借対照表(BS)円単位'!N64=0,"-",ROUND('貸借対照表(BS)円単位'!N64 /設定!$J$3, 0))</f>
        <v>#DIV/0!</v>
      </c>
      <c r="O64" s="221" t="str">
        <f>IFERROR(N64/$N$64,"-")</f>
        <v>-</v>
      </c>
      <c r="P64" s="252" t="s">
        <v>66</v>
      </c>
      <c r="Q64" s="253"/>
      <c r="R64" s="253"/>
      <c r="S64" s="253"/>
      <c r="T64" s="253"/>
      <c r="U64" s="253"/>
      <c r="V64" s="253"/>
      <c r="W64" s="253"/>
      <c r="X64" s="253"/>
      <c r="Y64" s="253"/>
      <c r="Z64" s="254"/>
      <c r="AA64" s="204" t="e">
        <f>IF('貸借対照表(BS)円単位'!AA64=0,"-",ROUND('貸借対照表(BS)円単位'!AA64 /設定!$J$3, 0))</f>
        <v>#DIV/0!</v>
      </c>
      <c r="AB64" s="220" t="str">
        <f>IFERROR(AA64/$AA$64, "-")</f>
        <v>-</v>
      </c>
    </row>
  </sheetData>
  <mergeCells count="9">
    <mergeCell ref="P63:Z63"/>
    <mergeCell ref="B64:M64"/>
    <mergeCell ref="P64:Z64"/>
    <mergeCell ref="AA2:AA3"/>
    <mergeCell ref="B4:AA4"/>
    <mergeCell ref="N5:U5"/>
    <mergeCell ref="B6:M6"/>
    <mergeCell ref="P6:Z6"/>
    <mergeCell ref="P23:Z23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scale="91" firstPageNumber="5" orientation="portrait" useFirstPageNumber="1" r:id="rId1"/>
  <headerFooter alignWithMargins="0">
    <oddHeader>&amp;L&amp;A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R293"/>
  <sheetViews>
    <sheetView topLeftCell="A2" zoomScaleNormal="100" zoomScaleSheetLayoutView="100" workbookViewId="0">
      <selection activeCell="A2" sqref="A2:M2"/>
    </sheetView>
  </sheetViews>
  <sheetFormatPr defaultColWidth="12" defaultRowHeight="18" customHeight="1"/>
  <cols>
    <col min="1" max="1" width="1.625" style="108" customWidth="1"/>
    <col min="2" max="10" width="2.875" style="108" customWidth="1"/>
    <col min="11" max="11" width="24.5" style="108" customWidth="1"/>
    <col min="12" max="13" width="10.375" style="108" customWidth="1"/>
    <col min="14" max="14" width="12" style="222"/>
    <col min="15" max="16384" width="12" style="108"/>
  </cols>
  <sheetData>
    <row r="1" spans="1:15" ht="18" hidden="1" customHeight="1"/>
    <row r="2" spans="1:15" ht="18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5" ht="23.25" customHeight="1">
      <c r="A3" s="266" t="s">
        <v>179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23"/>
      <c r="O3" s="109"/>
    </row>
    <row r="4" spans="1:15" ht="14.1" customHeight="1">
      <c r="A4" s="267" t="str">
        <f>'行政コスト計算書(PL)円単位'!A4:M4</f>
        <v>自　令和 5年 4月 1日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23"/>
      <c r="O4" s="109"/>
    </row>
    <row r="5" spans="1:15" ht="14.1" customHeight="1">
      <c r="A5" s="268" t="str">
        <f>'行政コスト計算書(PL)円単位'!A5:M5</f>
        <v>至　令和 6年 3月31日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23"/>
      <c r="O5" s="109"/>
    </row>
    <row r="6" spans="1:15" ht="15.75" customHeight="1" thickBot="1">
      <c r="A6" s="110" t="str">
        <f>IF('貸借対照表(BS)円単位'!B5&lt;&gt;"",'貸借対照表(BS)円単位'!B5,"")</f>
        <v>全体</v>
      </c>
      <c r="B6" s="109"/>
      <c r="C6" s="109"/>
      <c r="D6" s="109"/>
      <c r="E6" s="109"/>
      <c r="F6" s="109"/>
      <c r="G6" s="109"/>
      <c r="H6" s="109"/>
      <c r="I6" s="109"/>
      <c r="J6" s="109"/>
      <c r="K6" s="111"/>
      <c r="L6" s="109"/>
      <c r="M6" s="111" t="s">
        <v>200</v>
      </c>
      <c r="N6" s="223"/>
      <c r="O6" s="109"/>
    </row>
    <row r="7" spans="1:15" ht="15.75" customHeight="1" thickBot="1">
      <c r="A7" s="269" t="s">
        <v>1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1" t="s">
        <v>2</v>
      </c>
      <c r="M7" s="272"/>
      <c r="N7" s="224" t="s">
        <v>189</v>
      </c>
      <c r="O7" s="109"/>
    </row>
    <row r="8" spans="1:15" ht="15.75" customHeight="1">
      <c r="A8" s="112"/>
      <c r="B8" s="113" t="s">
        <v>201</v>
      </c>
      <c r="C8" s="113"/>
      <c r="D8" s="114"/>
      <c r="E8" s="113"/>
      <c r="F8" s="113"/>
      <c r="G8" s="113"/>
      <c r="H8" s="113"/>
      <c r="L8" s="364" t="e">
        <f>IF('行政コスト計算書(PL)円単位'!L8:M8=0, "-",ROUND('行政コスト計算書(PL)円単位'!L8:M8 /設定!$J$3, 0))</f>
        <v>#DIV/0!</v>
      </c>
      <c r="M8" s="365"/>
      <c r="N8" s="225" t="str">
        <f>IFERROR(L8/$L$8, "-")</f>
        <v>-</v>
      </c>
    </row>
    <row r="9" spans="1:15" ht="15.75" customHeight="1">
      <c r="A9" s="112"/>
      <c r="B9" s="113"/>
      <c r="C9" s="113" t="s">
        <v>202</v>
      </c>
      <c r="D9" s="113"/>
      <c r="E9" s="113"/>
      <c r="F9" s="113"/>
      <c r="G9" s="113"/>
      <c r="H9" s="113"/>
      <c r="L9" s="364" t="e">
        <f>IF('行政コスト計算書(PL)円単位'!L9:M9=0, "-",ROUND('行政コスト計算書(PL)円単位'!L9:M9 /設定!$J$3, 0))</f>
        <v>#DIV/0!</v>
      </c>
      <c r="M9" s="365"/>
      <c r="N9" s="225" t="str">
        <f>IFERROR(L9/$L$8, "-")</f>
        <v>-</v>
      </c>
    </row>
    <row r="10" spans="1:15" ht="15.75" customHeight="1">
      <c r="A10" s="112"/>
      <c r="B10" s="113"/>
      <c r="C10" s="113"/>
      <c r="D10" s="113" t="s">
        <v>70</v>
      </c>
      <c r="E10" s="113"/>
      <c r="F10" s="113"/>
      <c r="G10" s="113"/>
      <c r="H10" s="113"/>
      <c r="L10" s="364" t="e">
        <f>IF('行政コスト計算書(PL)円単位'!L10:M10=0, "-",ROUND('行政コスト計算書(PL)円単位'!L10:M10 /設定!$J$3, 0))</f>
        <v>#DIV/0!</v>
      </c>
      <c r="M10" s="365"/>
      <c r="N10" s="225" t="str">
        <f>IFERROR(L10/$L$8, "-")</f>
        <v>-</v>
      </c>
    </row>
    <row r="11" spans="1:15" ht="15.75" customHeight="1">
      <c r="A11" s="112"/>
      <c r="B11" s="113"/>
      <c r="C11" s="113"/>
      <c r="D11" s="113"/>
      <c r="E11" s="113" t="s">
        <v>72</v>
      </c>
      <c r="F11" s="113"/>
      <c r="G11" s="113"/>
      <c r="H11" s="113"/>
      <c r="L11" s="364" t="e">
        <f>IF('行政コスト計算書(PL)円単位'!L11:M11=0, "-",ROUND('行政コスト計算書(PL)円単位'!L11:M11 /設定!$J$3, 0))</f>
        <v>#DIV/0!</v>
      </c>
      <c r="M11" s="365"/>
      <c r="N11" s="225" t="str">
        <f>IFERROR(L11/$L$8, "-")</f>
        <v>-</v>
      </c>
    </row>
    <row r="12" spans="1:15" ht="15.75" customHeight="1">
      <c r="A12" s="112"/>
      <c r="B12" s="113"/>
      <c r="C12" s="113"/>
      <c r="D12" s="113"/>
      <c r="E12" s="113" t="s">
        <v>73</v>
      </c>
      <c r="F12" s="113"/>
      <c r="G12" s="113"/>
      <c r="H12" s="113"/>
      <c r="L12" s="364" t="e">
        <f>IF('行政コスト計算書(PL)円単位'!L12:M12=0, "-",ROUND('行政コスト計算書(PL)円単位'!L12:M12 /設定!$J$3, 0))</f>
        <v>#DIV/0!</v>
      </c>
      <c r="M12" s="365"/>
      <c r="N12" s="225" t="str">
        <f t="shared" ref="N12:N19" si="0">IFERROR(L12/$L$8, "-")</f>
        <v>-</v>
      </c>
    </row>
    <row r="13" spans="1:15" ht="15.75" customHeight="1">
      <c r="A13" s="112"/>
      <c r="B13" s="113"/>
      <c r="C13" s="113"/>
      <c r="D13" s="113"/>
      <c r="E13" s="113" t="s">
        <v>74</v>
      </c>
      <c r="F13" s="113"/>
      <c r="G13" s="113"/>
      <c r="H13" s="113"/>
      <c r="L13" s="364" t="str">
        <f>IF('行政コスト計算書(PL)円単位'!L13:M13=0, "-",ROUND('行政コスト計算書(PL)円単位'!L13:M13 /設定!$J$3, 0))</f>
        <v>-</v>
      </c>
      <c r="M13" s="365"/>
      <c r="N13" s="225" t="str">
        <f t="shared" si="0"/>
        <v>-</v>
      </c>
    </row>
    <row r="14" spans="1:15" ht="15.75" customHeight="1">
      <c r="A14" s="112"/>
      <c r="B14" s="113"/>
      <c r="C14" s="113"/>
      <c r="D14" s="113"/>
      <c r="E14" s="113" t="s">
        <v>42</v>
      </c>
      <c r="F14" s="113"/>
      <c r="G14" s="113"/>
      <c r="H14" s="113"/>
      <c r="L14" s="364" t="e">
        <f>IF('行政コスト計算書(PL)円単位'!L14:M14=0, "-",ROUND('行政コスト計算書(PL)円単位'!L14:M14 /設定!$J$3, 0))</f>
        <v>#DIV/0!</v>
      </c>
      <c r="M14" s="365"/>
      <c r="N14" s="225" t="str">
        <f t="shared" si="0"/>
        <v>-</v>
      </c>
    </row>
    <row r="15" spans="1:15" ht="15.75" customHeight="1">
      <c r="A15" s="112"/>
      <c r="B15" s="113"/>
      <c r="C15" s="113"/>
      <c r="D15" s="113" t="s">
        <v>75</v>
      </c>
      <c r="E15" s="113"/>
      <c r="F15" s="113"/>
      <c r="G15" s="113"/>
      <c r="H15" s="113"/>
      <c r="L15" s="364" t="e">
        <f>IF('行政コスト計算書(PL)円単位'!L15:M15=0, "-",ROUND('行政コスト計算書(PL)円単位'!L15:M15 /設定!$J$3, 0))</f>
        <v>#DIV/0!</v>
      </c>
      <c r="M15" s="365"/>
      <c r="N15" s="225" t="str">
        <f t="shared" si="0"/>
        <v>-</v>
      </c>
    </row>
    <row r="16" spans="1:15" ht="15.75" customHeight="1">
      <c r="A16" s="112"/>
      <c r="B16" s="113"/>
      <c r="C16" s="113"/>
      <c r="D16" s="113"/>
      <c r="E16" s="113" t="s">
        <v>76</v>
      </c>
      <c r="F16" s="113"/>
      <c r="G16" s="113"/>
      <c r="H16" s="113"/>
      <c r="L16" s="364" t="e">
        <f>IF('行政コスト計算書(PL)円単位'!L16:M16=0, "-",ROUND('行政コスト計算書(PL)円単位'!L16:M16 /設定!$J$3, 0))</f>
        <v>#DIV/0!</v>
      </c>
      <c r="M16" s="365"/>
      <c r="N16" s="225" t="str">
        <f t="shared" si="0"/>
        <v>-</v>
      </c>
    </row>
    <row r="17" spans="1:18" ht="15.75" customHeight="1">
      <c r="A17" s="112"/>
      <c r="B17" s="113"/>
      <c r="C17" s="113"/>
      <c r="D17" s="113"/>
      <c r="E17" s="113" t="s">
        <v>77</v>
      </c>
      <c r="F17" s="113"/>
      <c r="G17" s="113"/>
      <c r="H17" s="113"/>
      <c r="L17" s="364" t="e">
        <f>IF('行政コスト計算書(PL)円単位'!L17:M17=0, "-",ROUND('行政コスト計算書(PL)円単位'!L17:M17 /設定!$J$3, 0))</f>
        <v>#DIV/0!</v>
      </c>
      <c r="M17" s="365"/>
      <c r="N17" s="225" t="str">
        <f t="shared" si="0"/>
        <v>-</v>
      </c>
    </row>
    <row r="18" spans="1:18" ht="15.75" customHeight="1">
      <c r="A18" s="112"/>
      <c r="B18" s="113"/>
      <c r="C18" s="113"/>
      <c r="D18" s="113"/>
      <c r="E18" s="113" t="s">
        <v>78</v>
      </c>
      <c r="F18" s="113"/>
      <c r="G18" s="113"/>
      <c r="H18" s="113"/>
      <c r="L18" s="364" t="e">
        <f>IF('行政コスト計算書(PL)円単位'!L18:M18=0, "-",ROUND('行政コスト計算書(PL)円単位'!L18:M18 /設定!$J$3, 0))</f>
        <v>#DIV/0!</v>
      </c>
      <c r="M18" s="365"/>
      <c r="N18" s="225" t="str">
        <f t="shared" si="0"/>
        <v>-</v>
      </c>
    </row>
    <row r="19" spans="1:18" ht="15.75" customHeight="1">
      <c r="A19" s="112"/>
      <c r="B19" s="113"/>
      <c r="C19" s="113"/>
      <c r="D19" s="113"/>
      <c r="E19" s="113" t="s">
        <v>42</v>
      </c>
      <c r="F19" s="113"/>
      <c r="G19" s="113"/>
      <c r="H19" s="113"/>
      <c r="L19" s="364" t="e">
        <f>IF('行政コスト計算書(PL)円単位'!L19:M19=0, "-",ROUND('行政コスト計算書(PL)円単位'!L19:M19 /設定!$J$3, 0))</f>
        <v>#DIV/0!</v>
      </c>
      <c r="M19" s="365"/>
      <c r="N19" s="225" t="str">
        <f t="shared" si="0"/>
        <v>-</v>
      </c>
    </row>
    <row r="20" spans="1:18" ht="15.75" customHeight="1">
      <c r="A20" s="112"/>
      <c r="B20" s="113"/>
      <c r="C20" s="113"/>
      <c r="D20" s="113" t="s">
        <v>162</v>
      </c>
      <c r="E20" s="113"/>
      <c r="F20" s="113"/>
      <c r="G20" s="113"/>
      <c r="H20" s="113"/>
      <c r="L20" s="364" t="e">
        <f>IF('行政コスト計算書(PL)円単位'!L20:M20=0, "-",ROUND('行政コスト計算書(PL)円単位'!L20:M20 /設定!$J$3, 0))</f>
        <v>#DIV/0!</v>
      </c>
      <c r="M20" s="365"/>
      <c r="N20" s="225" t="str">
        <f>IFERROR(L20/$L$8,"-")</f>
        <v>-</v>
      </c>
      <c r="O20" s="113"/>
      <c r="P20" s="113"/>
      <c r="Q20" s="113"/>
      <c r="R20" s="113"/>
    </row>
    <row r="21" spans="1:18" ht="15.75" customHeight="1">
      <c r="A21" s="112"/>
      <c r="B21" s="113"/>
      <c r="C21" s="113"/>
      <c r="D21" s="114"/>
      <c r="E21" s="114" t="s">
        <v>80</v>
      </c>
      <c r="F21" s="114"/>
      <c r="G21" s="113"/>
      <c r="H21" s="113"/>
      <c r="L21" s="364" t="e">
        <f>IF('行政コスト計算書(PL)円単位'!L21:M21=0, "-",ROUND('行政コスト計算書(PL)円単位'!L21:M21 /設定!$J$3, 0))</f>
        <v>#DIV/0!</v>
      </c>
      <c r="M21" s="365"/>
      <c r="N21" s="225" t="str">
        <f>IFERROR(L21/$L$8, "-")</f>
        <v>-</v>
      </c>
      <c r="O21" s="113"/>
      <c r="P21" s="113"/>
      <c r="Q21" s="113"/>
      <c r="R21" s="113"/>
    </row>
    <row r="22" spans="1:18" ht="15.75" customHeight="1">
      <c r="A22" s="112"/>
      <c r="B22" s="113"/>
      <c r="C22" s="113"/>
      <c r="D22" s="114"/>
      <c r="E22" s="113" t="s">
        <v>81</v>
      </c>
      <c r="F22" s="113"/>
      <c r="G22" s="113"/>
      <c r="H22" s="113"/>
      <c r="L22" s="364" t="e">
        <f>IF('行政コスト計算書(PL)円単位'!L22:M22=0, "-",ROUND('行政コスト計算書(PL)円単位'!L22:M22 /設定!$J$3, 0))</f>
        <v>#DIV/0!</v>
      </c>
      <c r="M22" s="365"/>
      <c r="N22" s="225" t="str">
        <f>IFERROR(L22/$L$8, "-")</f>
        <v>-</v>
      </c>
      <c r="O22" s="113"/>
      <c r="P22" s="113"/>
      <c r="Q22" s="113"/>
      <c r="R22" s="113"/>
    </row>
    <row r="23" spans="1:18" ht="15.75" customHeight="1">
      <c r="A23" s="112"/>
      <c r="B23" s="113"/>
      <c r="C23" s="113"/>
      <c r="D23" s="114"/>
      <c r="E23" s="113" t="s">
        <v>15</v>
      </c>
      <c r="F23" s="113"/>
      <c r="G23" s="113"/>
      <c r="H23" s="113"/>
      <c r="L23" s="364" t="e">
        <f>IF('行政コスト計算書(PL)円単位'!L23:M23=0, "-",ROUND('行政コスト計算書(PL)円単位'!L23:M23 /設定!$J$3, 0))</f>
        <v>#DIV/0!</v>
      </c>
      <c r="M23" s="365"/>
      <c r="N23" s="225" t="str">
        <f>IFERROR(L23/$L$8, "-")</f>
        <v>-</v>
      </c>
      <c r="O23" s="113"/>
      <c r="P23" s="113"/>
      <c r="Q23" s="113"/>
      <c r="R23" s="113"/>
    </row>
    <row r="24" spans="1:18" ht="15.75" customHeight="1">
      <c r="A24" s="112"/>
      <c r="B24" s="113"/>
      <c r="C24" s="115" t="s">
        <v>82</v>
      </c>
      <c r="D24" s="115"/>
      <c r="E24" s="113"/>
      <c r="F24" s="113"/>
      <c r="G24" s="113"/>
      <c r="H24" s="113"/>
      <c r="L24" s="364" t="e">
        <f>IF('行政コスト計算書(PL)円単位'!L24:M24=0, "-",ROUND('行政コスト計算書(PL)円単位'!L24:M24 /設定!$J$3, 0))</f>
        <v>#DIV/0!</v>
      </c>
      <c r="M24" s="365"/>
      <c r="N24" s="225" t="str">
        <f>IFERROR(L24/$L$8, "-")</f>
        <v>-</v>
      </c>
      <c r="O24" s="113"/>
      <c r="P24" s="113"/>
      <c r="Q24" s="113"/>
      <c r="R24" s="113"/>
    </row>
    <row r="25" spans="1:18" ht="15.75" customHeight="1">
      <c r="A25" s="112"/>
      <c r="B25" s="113"/>
      <c r="C25" s="113"/>
      <c r="D25" s="113" t="s">
        <v>83</v>
      </c>
      <c r="E25" s="113"/>
      <c r="F25" s="113"/>
      <c r="G25" s="113"/>
      <c r="H25" s="113"/>
      <c r="L25" s="364" t="e">
        <f>IF('行政コスト計算書(PL)円単位'!L25:M25=0, "-",ROUND('行政コスト計算書(PL)円単位'!L25:M25 /設定!$J$3, 0))</f>
        <v>#DIV/0!</v>
      </c>
      <c r="M25" s="365"/>
      <c r="N25" s="225" t="str">
        <f>IFERROR(L25/$L$8, "-")</f>
        <v>-</v>
      </c>
      <c r="O25" s="113"/>
      <c r="P25" s="113"/>
      <c r="Q25" s="113"/>
      <c r="R25" s="113"/>
    </row>
    <row r="26" spans="1:18" ht="15.75" customHeight="1">
      <c r="A26" s="112"/>
      <c r="B26" s="113"/>
      <c r="C26" s="113"/>
      <c r="D26" s="113" t="s">
        <v>84</v>
      </c>
      <c r="E26" s="113"/>
      <c r="F26" s="113"/>
      <c r="G26" s="113"/>
      <c r="H26" s="113"/>
      <c r="L26" s="364" t="e">
        <f>IF('行政コスト計算書(PL)円単位'!L26:M26=0, "-",ROUND('行政コスト計算書(PL)円単位'!L26:M26 /設定!$J$3, 0))</f>
        <v>#DIV/0!</v>
      </c>
      <c r="M26" s="365"/>
      <c r="N26" s="225" t="str">
        <f t="shared" ref="N26:N28" si="1">IFERROR(L26/$L$8, "-")</f>
        <v>-</v>
      </c>
    </row>
    <row r="27" spans="1:18" ht="15.75" customHeight="1">
      <c r="A27" s="112"/>
      <c r="B27" s="113"/>
      <c r="C27" s="113"/>
      <c r="D27" s="113" t="s">
        <v>85</v>
      </c>
      <c r="E27" s="113"/>
      <c r="F27" s="113"/>
      <c r="G27" s="113"/>
      <c r="H27" s="113"/>
      <c r="L27" s="364" t="str">
        <f>IF('行政コスト計算書(PL)円単位'!L27:M27=0, "-",ROUND('行政コスト計算書(PL)円単位'!L27:M27 /設定!$J$3, 0))</f>
        <v>-</v>
      </c>
      <c r="M27" s="365"/>
      <c r="N27" s="225" t="str">
        <f t="shared" si="1"/>
        <v>-</v>
      </c>
    </row>
    <row r="28" spans="1:18" ht="15.75" customHeight="1">
      <c r="A28" s="112"/>
      <c r="B28" s="113"/>
      <c r="C28" s="113"/>
      <c r="D28" s="113" t="s">
        <v>197</v>
      </c>
      <c r="E28" s="113"/>
      <c r="F28" s="113"/>
      <c r="G28" s="113"/>
      <c r="H28" s="113"/>
      <c r="L28" s="364" t="e">
        <f>IF('行政コスト計算書(PL)円単位'!L28:M28=0, "-",ROUND('行政コスト計算書(PL)円単位'!L28:M28 /設定!$J$3, 0))</f>
        <v>#DIV/0!</v>
      </c>
      <c r="M28" s="365"/>
      <c r="N28" s="225" t="str">
        <f t="shared" si="1"/>
        <v>-</v>
      </c>
    </row>
    <row r="29" spans="1:18" ht="15.75" customHeight="1">
      <c r="A29" s="112"/>
      <c r="B29" s="116" t="s">
        <v>87</v>
      </c>
      <c r="C29" s="116"/>
      <c r="D29" s="113"/>
      <c r="E29" s="113"/>
      <c r="F29" s="113"/>
      <c r="G29" s="113"/>
      <c r="H29" s="113"/>
      <c r="L29" s="364" t="e">
        <f>IF('行政コスト計算書(PL)円単位'!L29:M29=0, "-",ROUND('行政コスト計算書(PL)円単位'!L29:M29 /設定!$J$3, 0))</f>
        <v>#DIV/0!</v>
      </c>
      <c r="M29" s="365"/>
      <c r="N29" s="225" t="str">
        <f>IFERROR(L29/$L$29,"-")</f>
        <v>-</v>
      </c>
    </row>
    <row r="30" spans="1:18" ht="15.75" customHeight="1">
      <c r="A30" s="112"/>
      <c r="B30" s="113"/>
      <c r="C30" s="113" t="s">
        <v>88</v>
      </c>
      <c r="D30" s="116"/>
      <c r="E30" s="113"/>
      <c r="F30" s="113"/>
      <c r="G30" s="113"/>
      <c r="H30" s="113"/>
      <c r="I30" s="117"/>
      <c r="J30" s="117"/>
      <c r="K30" s="117"/>
      <c r="L30" s="364" t="e">
        <f>IF('行政コスト計算書(PL)円単位'!L30:M30=0, "-",ROUND('行政コスト計算書(PL)円単位'!L30:M30 /設定!$J$3, 0))</f>
        <v>#DIV/0!</v>
      </c>
      <c r="M30" s="365"/>
      <c r="N30" s="225" t="str">
        <f>IFERROR(L30/$L$29, "-")</f>
        <v>-</v>
      </c>
    </row>
    <row r="31" spans="1:18" ht="15.75" customHeight="1">
      <c r="A31" s="112"/>
      <c r="B31" s="113"/>
      <c r="C31" s="113" t="s">
        <v>42</v>
      </c>
      <c r="D31" s="113"/>
      <c r="E31" s="114"/>
      <c r="F31" s="113"/>
      <c r="G31" s="113"/>
      <c r="H31" s="113"/>
      <c r="I31" s="117"/>
      <c r="J31" s="117"/>
      <c r="K31" s="117"/>
      <c r="L31" s="364" t="e">
        <f>IF('行政コスト計算書(PL)円単位'!L31:M31=0, "-",ROUND('行政コスト計算書(PL)円単位'!L31:M31 /設定!$J$3, 0))</f>
        <v>#DIV/0!</v>
      </c>
      <c r="M31" s="365"/>
      <c r="N31" s="225" t="str">
        <f>IFERROR(L31/$L$29, "-")</f>
        <v>-</v>
      </c>
    </row>
    <row r="32" spans="1:18" ht="15.75" customHeight="1">
      <c r="A32" s="118" t="s">
        <v>89</v>
      </c>
      <c r="B32" s="119"/>
      <c r="C32" s="119"/>
      <c r="D32" s="119"/>
      <c r="E32" s="119"/>
      <c r="F32" s="119"/>
      <c r="G32" s="119"/>
      <c r="H32" s="119"/>
      <c r="I32" s="130"/>
      <c r="J32" s="130"/>
      <c r="K32" s="130"/>
      <c r="L32" s="366" t="e">
        <f>IF('行政コスト計算書(PL)円単位'!L32:M32=0, "-",ROUND('行政コスト計算書(PL)円単位'!L32:M32 /設定!$J$3, 0))</f>
        <v>#DIV/0!</v>
      </c>
      <c r="M32" s="367"/>
      <c r="N32" s="226" t="s">
        <v>190</v>
      </c>
    </row>
    <row r="33" spans="1:14" ht="15.75" customHeight="1">
      <c r="A33" s="112"/>
      <c r="B33" s="113" t="s">
        <v>90</v>
      </c>
      <c r="C33" s="113"/>
      <c r="D33" s="114"/>
      <c r="E33" s="113"/>
      <c r="F33" s="113"/>
      <c r="G33" s="113"/>
      <c r="H33" s="113"/>
      <c r="L33" s="364" t="e">
        <f>IF('行政コスト計算書(PL)円単位'!L33:M33=0, "-",ROUND('行政コスト計算書(PL)円単位'!L33:M33 /設定!$J$3, 0))</f>
        <v>#DIV/0!</v>
      </c>
      <c r="M33" s="365"/>
      <c r="N33" s="225" t="str">
        <f t="shared" ref="N33:N38" si="2">IFERROR(L33/$L$33, "-")</f>
        <v>-</v>
      </c>
    </row>
    <row r="34" spans="1:14" ht="15.75" customHeight="1">
      <c r="A34" s="112"/>
      <c r="B34" s="113"/>
      <c r="C34" s="114" t="s">
        <v>91</v>
      </c>
      <c r="D34" s="114"/>
      <c r="E34" s="113"/>
      <c r="F34" s="113"/>
      <c r="G34" s="113"/>
      <c r="H34" s="113"/>
      <c r="L34" s="364" t="str">
        <f>IF('行政コスト計算書(PL)円単位'!L34:M34=0, "-",ROUND('行政コスト計算書(PL)円単位'!L34:M34 /設定!$J$3, 0))</f>
        <v>-</v>
      </c>
      <c r="M34" s="365"/>
      <c r="N34" s="225" t="str">
        <f t="shared" si="2"/>
        <v>-</v>
      </c>
    </row>
    <row r="35" spans="1:14" ht="15.75" customHeight="1">
      <c r="A35" s="112"/>
      <c r="B35" s="113"/>
      <c r="C35" s="115" t="s">
        <v>92</v>
      </c>
      <c r="D35" s="115"/>
      <c r="E35" s="113"/>
      <c r="F35" s="113"/>
      <c r="G35" s="113"/>
      <c r="H35" s="113"/>
      <c r="L35" s="364" t="e">
        <f>IF('行政コスト計算書(PL)円単位'!L35:M35=0, "-",ROUND('行政コスト計算書(PL)円単位'!L35:M35 /設定!$J$3, 0))</f>
        <v>#DIV/0!</v>
      </c>
      <c r="M35" s="365"/>
      <c r="N35" s="225" t="str">
        <f t="shared" si="2"/>
        <v>-</v>
      </c>
    </row>
    <row r="36" spans="1:14" ht="15.75" customHeight="1">
      <c r="A36" s="112"/>
      <c r="B36" s="113"/>
      <c r="C36" s="114" t="s">
        <v>93</v>
      </c>
      <c r="D36" s="114"/>
      <c r="E36" s="113"/>
      <c r="F36" s="114"/>
      <c r="G36" s="113"/>
      <c r="H36" s="113"/>
      <c r="L36" s="364" t="str">
        <f>IF('行政コスト計算書(PL)円単位'!L36:M36=0, "-",ROUND('行政コスト計算書(PL)円単位'!L36:M36 /設定!$J$3, 0))</f>
        <v>-</v>
      </c>
      <c r="M36" s="365"/>
      <c r="N36" s="225" t="str">
        <f t="shared" si="2"/>
        <v>-</v>
      </c>
    </row>
    <row r="37" spans="1:14" ht="15.75" customHeight="1">
      <c r="A37" s="112"/>
      <c r="B37" s="113"/>
      <c r="C37" s="113" t="s">
        <v>94</v>
      </c>
      <c r="D37" s="113"/>
      <c r="E37" s="113"/>
      <c r="F37" s="113"/>
      <c r="G37" s="113"/>
      <c r="H37" s="113"/>
      <c r="L37" s="364" t="str">
        <f>IF('行政コスト計算書(PL)円単位'!L37:M37=0, "-",ROUND('行政コスト計算書(PL)円単位'!L37:M37 /設定!$J$3, 0))</f>
        <v>-</v>
      </c>
      <c r="M37" s="365"/>
      <c r="N37" s="225" t="str">
        <f t="shared" si="2"/>
        <v>-</v>
      </c>
    </row>
    <row r="38" spans="1:14" ht="15.75" customHeight="1">
      <c r="A38" s="112"/>
      <c r="B38" s="113"/>
      <c r="C38" s="113" t="s">
        <v>42</v>
      </c>
      <c r="D38" s="113"/>
      <c r="E38" s="113"/>
      <c r="F38" s="113"/>
      <c r="G38" s="113"/>
      <c r="H38" s="113"/>
      <c r="L38" s="364" t="str">
        <f>IF('行政コスト計算書(PL)円単位'!L38:M38=0, "-",ROUND('行政コスト計算書(PL)円単位'!L38:M38 /設定!$J$3, 0))</f>
        <v>-</v>
      </c>
      <c r="M38" s="365"/>
      <c r="N38" s="225" t="str">
        <f t="shared" si="2"/>
        <v>-</v>
      </c>
    </row>
    <row r="39" spans="1:14" ht="15.75" customHeight="1">
      <c r="A39" s="112"/>
      <c r="B39" s="113" t="s">
        <v>164</v>
      </c>
      <c r="C39" s="113"/>
      <c r="D39" s="113"/>
      <c r="E39" s="113"/>
      <c r="F39" s="113"/>
      <c r="G39" s="113"/>
      <c r="H39" s="113"/>
      <c r="I39" s="117"/>
      <c r="J39" s="117"/>
      <c r="K39" s="117"/>
      <c r="L39" s="364" t="e">
        <f>IF('行政コスト計算書(PL)円単位'!L39:M39=0, "-",ROUND('行政コスト計算書(PL)円単位'!L39:M39 /設定!$J$3, 0))</f>
        <v>#DIV/0!</v>
      </c>
      <c r="M39" s="365"/>
      <c r="N39" s="225" t="str">
        <f>IFERROR(L39/$L$39, "-")</f>
        <v>-</v>
      </c>
    </row>
    <row r="40" spans="1:14" ht="15.75" customHeight="1">
      <c r="A40" s="112"/>
      <c r="B40" s="113"/>
      <c r="C40" s="113" t="s">
        <v>96</v>
      </c>
      <c r="D40" s="113"/>
      <c r="E40" s="113"/>
      <c r="F40" s="113"/>
      <c r="G40" s="113"/>
      <c r="H40" s="113"/>
      <c r="I40" s="117"/>
      <c r="J40" s="117"/>
      <c r="K40" s="117"/>
      <c r="L40" s="364" t="e">
        <f>IF('行政コスト計算書(PL)円単位'!L40:M40=0, "-",ROUND('行政コスト計算書(PL)円単位'!L40:M40 /設定!$J$3, 0))</f>
        <v>#DIV/0!</v>
      </c>
      <c r="M40" s="365"/>
      <c r="N40" s="225" t="str">
        <f>IFERROR(L40/$L$39, "-")</f>
        <v>-</v>
      </c>
    </row>
    <row r="41" spans="1:14" ht="15.75" customHeight="1" thickBot="1">
      <c r="A41" s="112"/>
      <c r="B41" s="113"/>
      <c r="C41" s="113" t="s">
        <v>15</v>
      </c>
      <c r="D41" s="113"/>
      <c r="E41" s="113"/>
      <c r="F41" s="113"/>
      <c r="G41" s="113"/>
      <c r="H41" s="113"/>
      <c r="I41" s="117"/>
      <c r="J41" s="117"/>
      <c r="K41" s="117"/>
      <c r="L41" s="368" t="e">
        <f>IF('行政コスト計算書(PL)円単位'!L41:M41=0, "-",ROUND('行政コスト計算書(PL)円単位'!L41:M41 /設定!$J$3, 0))</f>
        <v>#DIV/0!</v>
      </c>
      <c r="M41" s="369"/>
      <c r="N41" s="227" t="str">
        <f>IFERROR(L41/$L$39,"-")</f>
        <v>-</v>
      </c>
    </row>
    <row r="42" spans="1:14" ht="15.75" customHeight="1" thickBot="1">
      <c r="A42" s="120" t="s">
        <v>165</v>
      </c>
      <c r="B42" s="121"/>
      <c r="C42" s="121"/>
      <c r="D42" s="121"/>
      <c r="E42" s="121"/>
      <c r="F42" s="121"/>
      <c r="G42" s="121"/>
      <c r="H42" s="121"/>
      <c r="I42" s="122"/>
      <c r="J42" s="122"/>
      <c r="K42" s="122"/>
      <c r="L42" s="370" t="e">
        <f>IF('行政コスト計算書(PL)円単位'!L42:M42=0, "-",ROUND('行政コスト計算書(PL)円単位'!L42:M42 /設定!$J$3, 0))</f>
        <v>#DIV/0!</v>
      </c>
      <c r="M42" s="371"/>
      <c r="N42" s="227" t="s">
        <v>203</v>
      </c>
    </row>
    <row r="43" spans="1:14" ht="15.6" customHeight="1">
      <c r="A43" s="113"/>
      <c r="B43" s="113"/>
      <c r="C43" s="123"/>
      <c r="D43" s="123"/>
      <c r="E43" s="123"/>
      <c r="F43" s="123"/>
      <c r="G43" s="123"/>
      <c r="H43" s="123"/>
      <c r="I43" s="117"/>
      <c r="J43" s="117"/>
      <c r="K43" s="117"/>
    </row>
    <row r="44" spans="1:14" ht="15.6" customHeight="1">
      <c r="A44" s="113"/>
      <c r="B44" s="113"/>
      <c r="C44" s="113"/>
      <c r="D44" s="123"/>
      <c r="E44" s="123"/>
      <c r="F44" s="123"/>
      <c r="G44" s="123"/>
      <c r="H44" s="123"/>
      <c r="I44" s="117"/>
      <c r="J44" s="117"/>
      <c r="K44" s="117"/>
    </row>
    <row r="45" spans="1:14" ht="15.6" customHeight="1"/>
    <row r="46" spans="1:14" ht="3.75" customHeight="1"/>
    <row r="47" spans="1:14" ht="15.6" customHeight="1"/>
    <row r="48" spans="1:14" ht="15.6" customHeight="1"/>
    <row r="49" spans="1:15" ht="15.6" customHeight="1"/>
    <row r="50" spans="1:15" ht="15.6" customHeight="1"/>
    <row r="51" spans="1:15" ht="15.6" customHeight="1"/>
    <row r="52" spans="1:15" ht="15.6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</row>
    <row r="53" spans="1:15" ht="15.6" customHeight="1"/>
    <row r="54" spans="1:15" ht="15.6" customHeight="1"/>
    <row r="55" spans="1:15" ht="5.25" customHeight="1"/>
    <row r="56" spans="1:15" ht="15.6" customHeight="1"/>
    <row r="57" spans="1:15" ht="15.6" customHeight="1"/>
    <row r="58" spans="1:15" ht="15.6" customHeight="1"/>
    <row r="59" spans="1:15" ht="15.6" customHeight="1"/>
    <row r="60" spans="1:15" ht="15.6" customHeight="1"/>
    <row r="61" spans="1:15" ht="15.6" customHeight="1"/>
    <row r="62" spans="1:15" ht="15.6" customHeight="1"/>
    <row r="63" spans="1:15" s="124" customFormat="1" ht="12.9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222"/>
      <c r="O63" s="108"/>
    </row>
    <row r="64" spans="1:15" ht="18" customHeight="1">
      <c r="L64" s="124"/>
      <c r="M64" s="124"/>
      <c r="O64" s="124"/>
    </row>
    <row r="65" ht="27" customHeight="1"/>
    <row r="86" spans="1:11" ht="18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ht="18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</row>
    <row r="97" spans="1:15" s="114" customFormat="1" ht="18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222"/>
      <c r="O97" s="108"/>
    </row>
    <row r="98" spans="1:15" s="124" customFormat="1" ht="12.9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14"/>
      <c r="M98" s="114"/>
      <c r="N98" s="228"/>
      <c r="O98" s="114"/>
    </row>
    <row r="99" spans="1:15" ht="18" customHeight="1">
      <c r="L99" s="124"/>
      <c r="M99" s="124"/>
      <c r="O99" s="124"/>
    </row>
    <row r="100" spans="1:15" ht="27" customHeight="1"/>
    <row r="128" spans="1:11" ht="18" customHeight="1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</row>
    <row r="129" spans="1:15" ht="18" customHeight="1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</row>
    <row r="139" spans="1:15" s="114" customFormat="1" ht="18" customHeight="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222"/>
      <c r="O139" s="108"/>
    </row>
    <row r="140" spans="1:15" s="124" customFormat="1" ht="12.9" customHeight="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14"/>
      <c r="M140" s="114"/>
      <c r="N140" s="228"/>
      <c r="O140" s="114"/>
    </row>
    <row r="141" spans="1:15" ht="18" customHeight="1">
      <c r="L141" s="124"/>
      <c r="M141" s="124"/>
      <c r="O141" s="124"/>
    </row>
    <row r="142" spans="1:15" ht="27" customHeight="1"/>
    <row r="143" spans="1:15" ht="14.4" customHeight="1"/>
    <row r="144" spans="1:15" ht="14.4" customHeight="1"/>
    <row r="145" ht="14.4" customHeight="1"/>
    <row r="146" ht="14.4" customHeight="1"/>
    <row r="147" ht="14.4" customHeight="1"/>
    <row r="148" ht="14.4" customHeight="1"/>
    <row r="149" ht="14.4" customHeight="1"/>
    <row r="150" ht="14.4" customHeight="1"/>
    <row r="151" ht="14.4" customHeight="1"/>
    <row r="152" ht="14.4" customHeight="1"/>
    <row r="153" ht="14.4" customHeight="1"/>
    <row r="154" ht="14.4" customHeight="1"/>
    <row r="155" ht="14.4" customHeight="1"/>
    <row r="156" ht="14.4" customHeight="1"/>
    <row r="157" ht="14.4" customHeight="1"/>
    <row r="158" ht="14.4" customHeight="1"/>
    <row r="159" ht="14.4" customHeight="1"/>
    <row r="160" ht="14.4" customHeight="1"/>
    <row r="161" ht="14.4" customHeight="1"/>
    <row r="162" ht="14.4" customHeight="1"/>
    <row r="163" ht="14.4" customHeight="1"/>
    <row r="164" ht="14.4" customHeight="1"/>
    <row r="165" ht="14.4" customHeight="1"/>
    <row r="166" ht="14.4" customHeight="1"/>
    <row r="167" ht="14.4" customHeight="1"/>
    <row r="168" ht="14.4" customHeight="1"/>
    <row r="169" ht="14.4" customHeight="1"/>
    <row r="170" ht="14.4" customHeight="1"/>
    <row r="171" ht="14.4" customHeight="1"/>
    <row r="172" ht="14.4" customHeight="1"/>
    <row r="173" ht="14.4" customHeight="1"/>
    <row r="174" ht="14.4" customHeight="1"/>
    <row r="175" ht="14.4" customHeight="1"/>
    <row r="176" ht="14.4" customHeight="1"/>
    <row r="177" spans="1:11" ht="14.4" customHeight="1"/>
    <row r="178" spans="1:11" ht="14.4" customHeight="1"/>
    <row r="179" spans="1:11" ht="14.4" customHeight="1"/>
    <row r="180" spans="1:11" ht="14.4" customHeight="1"/>
    <row r="181" spans="1:11" ht="14.4" customHeight="1"/>
    <row r="182" spans="1:11" ht="14.4" customHeight="1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</row>
    <row r="183" spans="1:11" ht="14.4" customHeight="1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</row>
    <row r="184" spans="1:11" ht="14.4" customHeight="1"/>
    <row r="185" spans="1:11" ht="14.4" customHeight="1"/>
    <row r="186" spans="1:11" ht="14.4" customHeight="1"/>
    <row r="187" spans="1:11" ht="14.4" customHeight="1"/>
    <row r="188" spans="1:11" ht="14.4" customHeight="1"/>
    <row r="189" spans="1:11" ht="14.4" customHeight="1"/>
    <row r="190" spans="1:11" ht="14.4" customHeight="1"/>
    <row r="191" spans="1:11" ht="14.4" customHeight="1"/>
    <row r="192" spans="1:11" ht="14.4" customHeight="1"/>
    <row r="193" spans="1:15" s="114" customFormat="1" ht="14.4" customHeight="1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222"/>
      <c r="O193" s="108"/>
    </row>
    <row r="194" spans="1:15" s="124" customFormat="1" ht="12.9" customHeight="1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14"/>
      <c r="M194" s="114"/>
      <c r="N194" s="228"/>
      <c r="O194" s="114"/>
    </row>
    <row r="195" spans="1:15" ht="18" customHeight="1">
      <c r="L195" s="124"/>
      <c r="M195" s="124"/>
      <c r="O195" s="124"/>
    </row>
    <row r="196" spans="1:15" ht="27" customHeight="1"/>
    <row r="197" spans="1:15" ht="13.5" customHeight="1"/>
    <row r="198" spans="1:15" ht="13.5" customHeight="1"/>
    <row r="199" spans="1:15" ht="13.5" customHeight="1"/>
    <row r="200" spans="1:15" ht="13.5" customHeight="1"/>
    <row r="201" spans="1:15" ht="13.5" customHeight="1"/>
    <row r="202" spans="1:15" ht="13.5" customHeight="1"/>
    <row r="203" spans="1:15" ht="13.5" customHeight="1"/>
    <row r="204" spans="1:15" ht="13.5" customHeight="1"/>
    <row r="205" spans="1:15" ht="13.5" customHeight="1"/>
    <row r="206" spans="1:15" ht="13.5" customHeight="1"/>
    <row r="207" spans="1:15" ht="13.5" customHeight="1"/>
    <row r="208" spans="1:15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15" ht="13.5" customHeight="1"/>
    <row r="242" spans="1:15" ht="13.5" customHeight="1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</row>
    <row r="243" spans="1:15" ht="13.5" customHeight="1"/>
    <row r="244" spans="1:15" ht="13.5" customHeight="1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14"/>
    </row>
    <row r="245" spans="1:15" ht="13.5" customHeight="1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14"/>
    </row>
    <row r="246" spans="1:15" ht="13.5" customHeight="1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14"/>
    </row>
    <row r="247" spans="1:15" ht="13.5" customHeight="1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14"/>
    </row>
    <row r="248" spans="1:15" ht="13.5" customHeight="1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14"/>
    </row>
    <row r="249" spans="1:15" ht="13.5" customHeight="1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14"/>
    </row>
    <row r="250" spans="1:15" ht="13.5" customHeight="1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</row>
    <row r="251" spans="1:15" ht="13.5" customHeight="1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</row>
    <row r="252" spans="1:15" ht="13.5" customHeight="1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14"/>
    </row>
    <row r="253" spans="1:15" s="125" customFormat="1" ht="13.5" customHeight="1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14"/>
      <c r="L253" s="108"/>
      <c r="M253" s="108"/>
      <c r="N253" s="222"/>
      <c r="O253" s="108"/>
    </row>
    <row r="254" spans="1:15" ht="15" customHeight="1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25"/>
      <c r="M254" s="125"/>
      <c r="N254" s="229"/>
      <c r="O254" s="125"/>
    </row>
    <row r="255" spans="1:15" s="114" customFormat="1" ht="18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222"/>
      <c r="O255" s="108"/>
    </row>
    <row r="256" spans="1:15" s="114" customFormat="1" ht="18" customHeight="1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N256" s="228"/>
    </row>
    <row r="257" spans="1:15" s="114" customFormat="1" ht="18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N257" s="228"/>
    </row>
    <row r="258" spans="1:15" s="114" customFormat="1" ht="18" customHeight="1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N258" s="228"/>
    </row>
    <row r="259" spans="1:15" s="114" customFormat="1" ht="18" customHeight="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N259" s="228"/>
    </row>
    <row r="260" spans="1:15" s="114" customFormat="1" ht="18" customHeight="1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N260" s="228"/>
    </row>
    <row r="261" spans="1:15" ht="18" customHeight="1">
      <c r="L261" s="114"/>
      <c r="M261" s="114"/>
      <c r="N261" s="228"/>
      <c r="O261" s="114"/>
    </row>
    <row r="263" spans="1:15" s="114" customFormat="1" ht="18" customHeight="1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222"/>
      <c r="O263" s="108"/>
    </row>
    <row r="264" spans="1:15" s="114" customFormat="1" ht="18" customHeight="1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N264" s="228"/>
    </row>
    <row r="265" spans="1:15" s="114" customFormat="1" ht="18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N265" s="228"/>
    </row>
    <row r="266" spans="1:15" ht="18" customHeight="1">
      <c r="L266" s="114"/>
      <c r="M266" s="114"/>
      <c r="N266" s="228"/>
      <c r="O266" s="114"/>
    </row>
    <row r="267" spans="1:15" ht="15" customHeight="1"/>
    <row r="268" spans="1:15" ht="15" customHeight="1"/>
    <row r="269" spans="1:15" ht="15" customHeight="1"/>
    <row r="270" spans="1:15" ht="15" customHeight="1"/>
    <row r="271" spans="1:15" ht="15" customHeight="1"/>
    <row r="272" spans="1:15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</sheetData>
  <mergeCells count="41">
    <mergeCell ref="L13:M13"/>
    <mergeCell ref="A2:M2"/>
    <mergeCell ref="A3:M3"/>
    <mergeCell ref="A4:M4"/>
    <mergeCell ref="A5:M5"/>
    <mergeCell ref="A7:K7"/>
    <mergeCell ref="L7:M7"/>
    <mergeCell ref="L8:M8"/>
    <mergeCell ref="L9:M9"/>
    <mergeCell ref="L10:M10"/>
    <mergeCell ref="L11:M11"/>
    <mergeCell ref="L12:M12"/>
    <mergeCell ref="L25:M25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37:M37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8:M38"/>
    <mergeCell ref="L39:M39"/>
    <mergeCell ref="L40:M40"/>
    <mergeCell ref="L41:M41"/>
    <mergeCell ref="L42:M42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scale="91" firstPageNumber="5" orientation="portrait" useFirstPageNumber="1" r:id="rId1"/>
  <headerFooter alignWithMargins="0">
    <oddHeader>&amp;L&amp;A</oddHeader>
  </headerFooter>
  <rowBreaks count="2" manualBreakCount="2">
    <brk id="138" max="16383" man="1"/>
    <brk id="19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2D050"/>
  </sheetPr>
  <dimension ref="A1:O295"/>
  <sheetViews>
    <sheetView topLeftCell="A2" zoomScaleNormal="100" zoomScaleSheetLayoutView="100" workbookViewId="0">
      <selection activeCell="A2" sqref="A2"/>
    </sheetView>
  </sheetViews>
  <sheetFormatPr defaultColWidth="12" defaultRowHeight="18" customHeight="1"/>
  <cols>
    <col min="1" max="1" width="1.5" style="108" customWidth="1"/>
    <col min="2" max="2" width="2.125" style="108" customWidth="1"/>
    <col min="3" max="8" width="2.625" style="108" customWidth="1"/>
    <col min="9" max="9" width="14" style="108" customWidth="1"/>
    <col min="10" max="11" width="11" style="108" customWidth="1"/>
    <col min="12" max="13" width="21.375" style="108" customWidth="1"/>
    <col min="14" max="16384" width="12" style="108"/>
  </cols>
  <sheetData>
    <row r="1" spans="1:14" ht="18" hidden="1" customHeight="1"/>
    <row r="2" spans="1:14" ht="18" customHeight="1"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4" ht="18.75" customHeight="1">
      <c r="A3" s="109"/>
      <c r="B3" s="266" t="s">
        <v>180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4" ht="14.4" customHeight="1">
      <c r="A4" s="127"/>
      <c r="B4" s="268" t="str">
        <f>'純資産変動計算書(NW)円単位'!B4:M4</f>
        <v>自　令和 5年 4月 1日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14" ht="14.4" customHeight="1">
      <c r="A5" s="127"/>
      <c r="B5" s="268" t="str">
        <f>'純資産変動計算書(NW)円単位'!B5:M5</f>
        <v>至　令和 6年 3月31日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6" spans="1:14" ht="15.75" customHeight="1" thickBot="1">
      <c r="A6" s="127"/>
      <c r="B6" s="110" t="str">
        <f>IF('貸借対照表(BS)円単位'!B5&lt;&gt;"",'貸借対照表(BS)円単位'!B5,"")</f>
        <v>全体</v>
      </c>
      <c r="C6" s="109"/>
      <c r="D6" s="109"/>
      <c r="E6" s="109"/>
      <c r="F6" s="109"/>
      <c r="G6" s="109"/>
      <c r="H6" s="109"/>
      <c r="I6" s="111"/>
      <c r="J6" s="109"/>
      <c r="K6" s="128"/>
      <c r="L6" s="109"/>
      <c r="M6" s="111" t="s">
        <v>204</v>
      </c>
    </row>
    <row r="7" spans="1:14" ht="12.75" customHeight="1">
      <c r="B7" s="282" t="s">
        <v>1</v>
      </c>
      <c r="C7" s="283"/>
      <c r="D7" s="283"/>
      <c r="E7" s="283"/>
      <c r="F7" s="283"/>
      <c r="G7" s="283"/>
      <c r="H7" s="283"/>
      <c r="I7" s="284"/>
      <c r="J7" s="288" t="s">
        <v>167</v>
      </c>
      <c r="K7" s="283"/>
      <c r="L7" s="131"/>
      <c r="M7" s="132"/>
      <c r="N7" s="417" t="s">
        <v>189</v>
      </c>
    </row>
    <row r="8" spans="1:14" ht="29.25" customHeight="1" thickBot="1">
      <c r="B8" s="285"/>
      <c r="C8" s="286"/>
      <c r="D8" s="286"/>
      <c r="E8" s="286"/>
      <c r="F8" s="286"/>
      <c r="G8" s="286"/>
      <c r="H8" s="286"/>
      <c r="I8" s="287"/>
      <c r="J8" s="289"/>
      <c r="K8" s="286"/>
      <c r="L8" s="133" t="s">
        <v>168</v>
      </c>
      <c r="M8" s="134" t="s">
        <v>169</v>
      </c>
      <c r="N8" s="418"/>
    </row>
    <row r="9" spans="1:14" ht="15.9" customHeight="1">
      <c r="A9" s="124"/>
      <c r="B9" s="135" t="s">
        <v>112</v>
      </c>
      <c r="C9" s="136"/>
      <c r="D9" s="137"/>
      <c r="E9" s="137"/>
      <c r="F9" s="137"/>
      <c r="G9" s="137"/>
      <c r="H9" s="137"/>
      <c r="I9" s="138"/>
      <c r="J9" s="373" t="e">
        <f>IF('純資産変動計算書(NW)円単位'!J9:K9=0, "-",ROUND('純資産変動計算書(NW)円単位'!J9:K9 /設定!$J$3, 0))</f>
        <v>#DIV/0!</v>
      </c>
      <c r="K9" s="374"/>
      <c r="L9" s="186" t="e">
        <f>IF('純資産変動計算書(NW)円単位'!L9=0, "-",ROUND('純資産変動計算書(NW)円単位'!L9 /設定!$J$3, 0))</f>
        <v>#DIV/0!</v>
      </c>
      <c r="M9" s="187" t="e">
        <f>IF('純資産変動計算書(NW)円単位'!M9=0, "-",ROUND('純資産変動計算書(NW)円単位'!M9 /設定!$J$3, 0))</f>
        <v>#DIV/0!</v>
      </c>
      <c r="N9" s="230" t="s">
        <v>205</v>
      </c>
    </row>
    <row r="10" spans="1:14" ht="15.9" customHeight="1">
      <c r="A10" s="124"/>
      <c r="B10" s="112"/>
      <c r="C10" s="113" t="s">
        <v>170</v>
      </c>
      <c r="D10" s="123"/>
      <c r="E10" s="123"/>
      <c r="F10" s="123"/>
      <c r="G10" s="123"/>
      <c r="H10" s="123"/>
      <c r="I10" s="139"/>
      <c r="J10" s="364" t="e">
        <f>IF('純資産変動計算書(NW)円単位'!J10:K10=0, "-",ROUND('純資産変動計算書(NW)円単位'!J10:K10 /設定!$J$3, 0))</f>
        <v>#DIV/0!</v>
      </c>
      <c r="K10" s="375"/>
      <c r="L10" s="188"/>
      <c r="M10" s="189" t="e">
        <f>IF('純資産変動計算書(NW)円単位'!M10=0, "-",ROUND('純資産変動計算書(NW)円単位'!M10 /設定!$J$3, 0))</f>
        <v>#DIV/0!</v>
      </c>
      <c r="N10" s="225" t="s">
        <v>205</v>
      </c>
    </row>
    <row r="11" spans="1:14" ht="15.9" customHeight="1">
      <c r="B11" s="140"/>
      <c r="C11" s="114" t="s">
        <v>100</v>
      </c>
      <c r="D11" s="139"/>
      <c r="E11" s="139"/>
      <c r="F11" s="139"/>
      <c r="G11" s="139"/>
      <c r="H11" s="139"/>
      <c r="I11" s="139"/>
      <c r="J11" s="364" t="e">
        <f>IF('純資産変動計算書(NW)円単位'!J11:K11=0, "-",ROUND('純資産変動計算書(NW)円単位'!J11:K11 /設定!$J$3, 0))</f>
        <v>#DIV/0!</v>
      </c>
      <c r="K11" s="375"/>
      <c r="L11" s="188"/>
      <c r="M11" s="189" t="e">
        <f>IF('純資産変動計算書(NW)円単位'!M11=0, "-",ROUND('純資産変動計算書(NW)円単位'!M11 /設定!$J$3, 0))</f>
        <v>#DIV/0!</v>
      </c>
      <c r="N11" s="225" t="str">
        <f>IFERROR(J11/$J$11, "-")</f>
        <v>-</v>
      </c>
    </row>
    <row r="12" spans="1:14" ht="15.9" customHeight="1">
      <c r="B12" s="141"/>
      <c r="C12" s="114"/>
      <c r="D12" s="51" t="s">
        <v>101</v>
      </c>
      <c r="E12" s="51"/>
      <c r="F12" s="51"/>
      <c r="G12" s="51"/>
      <c r="H12" s="51"/>
      <c r="I12" s="114"/>
      <c r="J12" s="364" t="e">
        <f>IF('純資産変動計算書(NW)円単位'!J12:K12=0, "-",ROUND('純資産変動計算書(NW)円単位'!J12:K12 /設定!$J$3, 0))</f>
        <v>#DIV/0!</v>
      </c>
      <c r="K12" s="375"/>
      <c r="L12" s="188"/>
      <c r="M12" s="189" t="e">
        <f>IF('純資産変動計算書(NW)円単位'!M12=0, "-",ROUND('純資産変動計算書(NW)円単位'!M12 /設定!$J$3, 0))</f>
        <v>#DIV/0!</v>
      </c>
      <c r="N12" s="225" t="str">
        <f>IFERROR(J12/$J$11, "-")</f>
        <v>-</v>
      </c>
    </row>
    <row r="13" spans="1:14" ht="15.9" customHeight="1">
      <c r="B13" s="142"/>
      <c r="C13" s="59"/>
      <c r="D13" s="59" t="s">
        <v>171</v>
      </c>
      <c r="E13" s="59"/>
      <c r="F13" s="59"/>
      <c r="G13" s="59"/>
      <c r="H13" s="59"/>
      <c r="I13" s="143"/>
      <c r="J13" s="376" t="e">
        <f>IF('純資産変動計算書(NW)円単位'!J13:K13=0, "-",ROUND('純資産変動計算書(NW)円単位'!J13:K13 /設定!$J$3, 0))</f>
        <v>#DIV/0!</v>
      </c>
      <c r="K13" s="377"/>
      <c r="L13" s="190"/>
      <c r="M13" s="191" t="e">
        <f>IF('純資産変動計算書(NW)円単位'!M13=0, "-",ROUND('純資産変動計算書(NW)円単位'!M13 /設定!$J$3, 0))</f>
        <v>#DIV/0!</v>
      </c>
      <c r="N13" s="225" t="str">
        <f>IFERROR(J13/$J$11, "-")</f>
        <v>-</v>
      </c>
    </row>
    <row r="14" spans="1:14" ht="15.9" customHeight="1">
      <c r="B14" s="118"/>
      <c r="C14" s="144" t="s">
        <v>172</v>
      </c>
      <c r="D14" s="55"/>
      <c r="E14" s="55"/>
      <c r="F14" s="56"/>
      <c r="G14" s="56"/>
      <c r="H14" s="56"/>
      <c r="I14" s="145"/>
      <c r="J14" s="366" t="e">
        <f>IF('純資産変動計算書(NW)円単位'!J14:K14=0, "-",ROUND('純資産変動計算書(NW)円単位'!J14:K14 /設定!$J$3, 0))</f>
        <v>#DIV/0!</v>
      </c>
      <c r="K14" s="372"/>
      <c r="L14" s="192"/>
      <c r="M14" s="193" t="e">
        <f>IF('純資産変動計算書(NW)円単位'!M14=0, "-",ROUND('純資産変動計算書(NW)円単位'!M14 /設定!$J$3, 0))</f>
        <v>#DIV/0!</v>
      </c>
      <c r="N14" s="226" t="s">
        <v>205</v>
      </c>
    </row>
    <row r="15" spans="1:14" ht="15.9" customHeight="1">
      <c r="B15" s="112"/>
      <c r="C15" s="53" t="s">
        <v>173</v>
      </c>
      <c r="D15" s="53"/>
      <c r="E15" s="53"/>
      <c r="F15" s="51"/>
      <c r="G15" s="51"/>
      <c r="H15" s="51"/>
      <c r="I15" s="114"/>
      <c r="J15" s="381"/>
      <c r="K15" s="382"/>
      <c r="L15" s="194" t="e">
        <f>IF('純資産変動計算書(NW)円単位'!L15=0, "-",ROUND('純資産変動計算書(NW)円単位'!L15 /設定!$J$3, 0))</f>
        <v>#DIV/0!</v>
      </c>
      <c r="M15" s="189" t="e">
        <f>IF('純資産変動計算書(NW)円単位'!M15=0, "-",ROUND('純資産変動計算書(NW)円単位'!M15 /設定!$J$3, 0))</f>
        <v>#DIV/0!</v>
      </c>
      <c r="N15" s="225" t="s">
        <v>205</v>
      </c>
    </row>
    <row r="16" spans="1:14" ht="15.9" customHeight="1">
      <c r="B16" s="112"/>
      <c r="C16" s="53"/>
      <c r="D16" s="53" t="s">
        <v>105</v>
      </c>
      <c r="E16" s="51"/>
      <c r="F16" s="51"/>
      <c r="G16" s="51"/>
      <c r="H16" s="51"/>
      <c r="I16" s="114"/>
      <c r="J16" s="381"/>
      <c r="K16" s="382"/>
      <c r="L16" s="194" t="e">
        <f>IF('純資産変動計算書(NW)円単位'!L16=0, "-",ROUND('純資産変動計算書(NW)円単位'!L16 /設定!$J$3, 0))</f>
        <v>#DIV/0!</v>
      </c>
      <c r="M16" s="189" t="e">
        <f>IF('純資産変動計算書(NW)円単位'!M16=0, "-",ROUND('純資産変動計算書(NW)円単位'!M16 /設定!$J$3, 0))</f>
        <v>#DIV/0!</v>
      </c>
      <c r="N16" s="225" t="s">
        <v>205</v>
      </c>
    </row>
    <row r="17" spans="2:15" ht="15.9" customHeight="1">
      <c r="B17" s="112"/>
      <c r="C17" s="53"/>
      <c r="D17" s="53" t="s">
        <v>106</v>
      </c>
      <c r="E17" s="53"/>
      <c r="F17" s="51"/>
      <c r="G17" s="51"/>
      <c r="H17" s="51"/>
      <c r="I17" s="114"/>
      <c r="J17" s="381"/>
      <c r="K17" s="382"/>
      <c r="L17" s="194" t="e">
        <f>IF('純資産変動計算書(NW)円単位'!L17=0, "-",ROUND('純資産変動計算書(NW)円単位'!L17 /設定!$J$3, 0))</f>
        <v>#DIV/0!</v>
      </c>
      <c r="M17" s="189" t="e">
        <f>IF('純資産変動計算書(NW)円単位'!M17=0, "-",ROUND('純資産変動計算書(NW)円単位'!M17 /設定!$J$3, 0))</f>
        <v>#DIV/0!</v>
      </c>
      <c r="N17" s="225" t="s">
        <v>205</v>
      </c>
    </row>
    <row r="18" spans="2:15" ht="15.9" customHeight="1">
      <c r="B18" s="112"/>
      <c r="C18" s="53"/>
      <c r="D18" s="53" t="s">
        <v>107</v>
      </c>
      <c r="E18" s="53"/>
      <c r="F18" s="51"/>
      <c r="G18" s="51"/>
      <c r="H18" s="51"/>
      <c r="I18" s="114"/>
      <c r="J18" s="381"/>
      <c r="K18" s="382"/>
      <c r="L18" s="194" t="e">
        <f>IF('純資産変動計算書(NW)円単位'!L18=0, "-",ROUND('純資産変動計算書(NW)円単位'!L18 /設定!$J$3, 0))</f>
        <v>#DIV/0!</v>
      </c>
      <c r="M18" s="189" t="e">
        <f>IF('純資産変動計算書(NW)円単位'!M18=0, "-",ROUND('純資産変動計算書(NW)円単位'!M18 /設定!$J$3, 0))</f>
        <v>#DIV/0!</v>
      </c>
      <c r="N18" s="225" t="s">
        <v>205</v>
      </c>
    </row>
    <row r="19" spans="2:15" ht="15.9" customHeight="1">
      <c r="B19" s="112"/>
      <c r="C19" s="53"/>
      <c r="D19" s="53" t="s">
        <v>108</v>
      </c>
      <c r="E19" s="53"/>
      <c r="F19" s="51"/>
      <c r="G19" s="15"/>
      <c r="H19" s="51"/>
      <c r="I19" s="114"/>
      <c r="J19" s="381"/>
      <c r="K19" s="382"/>
      <c r="L19" s="194" t="e">
        <f>IF('純資産変動計算書(NW)円単位'!L19=0, "-",ROUND('純資産変動計算書(NW)円単位'!L19 /設定!$J$3, 0))</f>
        <v>#DIV/0!</v>
      </c>
      <c r="M19" s="189" t="e">
        <f>IF('純資産変動計算書(NW)円単位'!M19=0, "-",ROUND('純資産変動計算書(NW)円単位'!M19 /設定!$J$3, 0))</f>
        <v>#DIV/0!</v>
      </c>
      <c r="N19" s="225" t="s">
        <v>205</v>
      </c>
    </row>
    <row r="20" spans="2:15" ht="15.9" customHeight="1">
      <c r="B20" s="112"/>
      <c r="C20" s="53" t="s">
        <v>109</v>
      </c>
      <c r="D20" s="57"/>
      <c r="E20" s="57"/>
      <c r="F20" s="57"/>
      <c r="G20" s="57"/>
      <c r="H20" s="57"/>
      <c r="I20" s="139"/>
      <c r="J20" s="364" t="str">
        <f>IF('純資産変動計算書(NW)円単位'!J20:K20=0, "-",ROUND('純資産変動計算書(NW)円単位'!J20:K20 /設定!$J$3, 0))</f>
        <v>-</v>
      </c>
      <c r="K20" s="375"/>
      <c r="L20" s="194" t="str">
        <f>IF('純資産変動計算書(NW)円単位'!L20=0, "-",ROUND('純資産変動計算書(NW)円単位'!L20 /設定!$J$3, 0))</f>
        <v>-</v>
      </c>
      <c r="M20" s="195"/>
      <c r="N20" s="225" t="s">
        <v>205</v>
      </c>
    </row>
    <row r="21" spans="2:15" ht="15.9" customHeight="1">
      <c r="B21" s="112"/>
      <c r="C21" s="53" t="s">
        <v>174</v>
      </c>
      <c r="D21" s="58"/>
      <c r="E21" s="57"/>
      <c r="F21" s="57"/>
      <c r="G21" s="57"/>
      <c r="H21" s="57"/>
      <c r="I21" s="139"/>
      <c r="J21" s="364" t="e">
        <f>IF('純資産変動計算書(NW)円単位'!J21:K21=0, "-",ROUND('純資産変動計算書(NW)円単位'!J21:K21 /設定!$J$3, 0))</f>
        <v>#DIV/0!</v>
      </c>
      <c r="K21" s="375"/>
      <c r="L21" s="194" t="e">
        <f>IF('純資産変動計算書(NW)円単位'!L21=0, "-",ROUND('純資産変動計算書(NW)円単位'!L21 /設定!$J$3, 0))</f>
        <v>#DIV/0!</v>
      </c>
      <c r="M21" s="195"/>
      <c r="N21" s="225" t="s">
        <v>203</v>
      </c>
    </row>
    <row r="22" spans="2:15" ht="15.9" customHeight="1">
      <c r="B22" s="142"/>
      <c r="C22" s="59" t="s">
        <v>15</v>
      </c>
      <c r="D22" s="60"/>
      <c r="E22" s="60"/>
      <c r="F22" s="61"/>
      <c r="G22" s="61"/>
      <c r="H22" s="61"/>
      <c r="I22" s="146"/>
      <c r="J22" s="376" t="e">
        <f>IF('純資産変動計算書(NW)円単位'!J22:K22=0, "-",ROUND('純資産変動計算書(NW)円単位'!J22:K22 /設定!$J$3, 0))</f>
        <v>#DIV/0!</v>
      </c>
      <c r="K22" s="377"/>
      <c r="L22" s="196" t="e">
        <f>IF('純資産変動計算書(NW)円単位'!L22=0, "-",ROUND('純資産変動計算書(NW)円単位'!L22 /設定!$J$3, 0))</f>
        <v>#DIV/0!</v>
      </c>
      <c r="M22" s="197" t="e">
        <f>IF('純資産変動計算書(NW)円単位'!M22=0, "-",ROUND('純資産変動計算書(NW)円単位'!M22 /設定!$J$3, 0))</f>
        <v>#DIV/0!</v>
      </c>
      <c r="N22" s="231" t="s">
        <v>190</v>
      </c>
      <c r="O22" s="113"/>
    </row>
    <row r="23" spans="2:15" ht="15.9" customHeight="1" thickBot="1">
      <c r="B23" s="147"/>
      <c r="C23" s="148" t="s">
        <v>175</v>
      </c>
      <c r="D23" s="149"/>
      <c r="E23" s="150"/>
      <c r="F23" s="150"/>
      <c r="G23" s="151"/>
      <c r="H23" s="150"/>
      <c r="I23" s="152"/>
      <c r="J23" s="378" t="e">
        <f>IF('純資産変動計算書(NW)円単位'!J23:K23=0, "-",ROUND('純資産変動計算書(NW)円単位'!J23:K23 /設定!$J$3, 0))</f>
        <v>#DIV/0!</v>
      </c>
      <c r="K23" s="379"/>
      <c r="L23" s="198" t="e">
        <f>IF('純資産変動計算書(NW)円単位'!L23=0, "-",ROUND('純資産変動計算書(NW)円単位'!L23 /設定!$J$3, 0))</f>
        <v>#DIV/0!</v>
      </c>
      <c r="M23" s="199" t="e">
        <f>IF('純資産変動計算書(NW)円単位'!M23=0, "-",ROUND('純資産変動計算書(NW)円単位'!M23 /設定!$J$3, 0))</f>
        <v>#DIV/0!</v>
      </c>
      <c r="N23" s="232" t="s">
        <v>190</v>
      </c>
      <c r="O23" s="113"/>
    </row>
    <row r="24" spans="2:15" ht="15.9" customHeight="1" thickBot="1">
      <c r="B24" s="153" t="s">
        <v>176</v>
      </c>
      <c r="C24" s="154"/>
      <c r="D24" s="155"/>
      <c r="E24" s="155"/>
      <c r="F24" s="156"/>
      <c r="G24" s="156"/>
      <c r="H24" s="156"/>
      <c r="I24" s="157"/>
      <c r="J24" s="368" t="e">
        <f>IF('純資産変動計算書(NW)円単位'!J24:K24=0, "-",ROUND('純資産変動計算書(NW)円単位'!J24:K24 /設定!$J$3, 0))</f>
        <v>#DIV/0!</v>
      </c>
      <c r="K24" s="380"/>
      <c r="L24" s="200" t="e">
        <f>IF('純資産変動計算書(NW)円単位'!L24=0, "-",ROUND('純資産変動計算書(NW)円単位'!L24 /設定!$J$3, 0))</f>
        <v>#DIV/0!</v>
      </c>
      <c r="M24" s="201" t="e">
        <f>IF('純資産変動計算書(NW)円単位'!M24=0, "-",ROUND('純資産変動計算書(NW)円単位'!M24 /設定!$J$3, 0))</f>
        <v>#DIV/0!</v>
      </c>
      <c r="N24" s="232" t="s">
        <v>190</v>
      </c>
      <c r="O24" s="113"/>
    </row>
    <row r="25" spans="2:15" ht="15.6" customHeight="1">
      <c r="B25" s="129"/>
      <c r="C25" s="129"/>
      <c r="D25" s="129"/>
      <c r="E25" s="129"/>
      <c r="F25" s="129"/>
      <c r="G25" s="129"/>
      <c r="H25" s="129"/>
      <c r="I25" s="129"/>
      <c r="M25" s="113"/>
      <c r="N25" s="113"/>
      <c r="O25" s="113"/>
    </row>
    <row r="26" spans="2:15" ht="15.6" customHeight="1">
      <c r="B26" s="129"/>
      <c r="C26" s="129"/>
      <c r="D26" s="129"/>
      <c r="E26" s="129"/>
      <c r="F26" s="129"/>
      <c r="G26" s="129"/>
      <c r="H26" s="129"/>
      <c r="I26" s="129"/>
    </row>
    <row r="27" spans="2:15" ht="15.6" customHeight="1"/>
    <row r="28" spans="2:15" ht="15.6" customHeight="1"/>
    <row r="29" spans="2:15" ht="15.6" customHeight="1"/>
    <row r="30" spans="2:15" ht="15.6" customHeight="1"/>
    <row r="31" spans="2:15" ht="15.6" customHeight="1"/>
    <row r="32" spans="2:15" ht="15.6" customHeight="1"/>
    <row r="33" s="108" customFormat="1" ht="15.6" customHeight="1"/>
    <row r="34" s="108" customFormat="1" ht="15.6" customHeight="1"/>
    <row r="35" s="108" customFormat="1" ht="15.6" customHeight="1"/>
    <row r="36" s="108" customFormat="1" ht="15.6" customHeight="1"/>
    <row r="37" s="108" customFormat="1" ht="15.6" customHeight="1"/>
    <row r="38" s="108" customFormat="1" ht="15.6" customHeight="1"/>
    <row r="39" s="108" customFormat="1" ht="15.6" customHeight="1"/>
    <row r="40" s="108" customFormat="1" ht="15.6" customHeight="1"/>
    <row r="41" s="108" customFormat="1" ht="15.6" customHeight="1"/>
    <row r="42" s="108" customFormat="1" ht="15.6" customHeight="1"/>
    <row r="43" s="108" customFormat="1" ht="15.6" customHeight="1"/>
    <row r="44" s="108" customFormat="1" ht="15.6" customHeight="1"/>
    <row r="45" s="108" customFormat="1" ht="15.6" customHeight="1"/>
    <row r="46" s="108" customFormat="1" ht="15.6" customHeight="1"/>
    <row r="47" s="108" customFormat="1" ht="15.6" customHeight="1"/>
    <row r="48" s="108" customFormat="1" ht="15.6" customHeight="1"/>
    <row r="49" spans="2:9" ht="15.6" customHeight="1"/>
    <row r="50" spans="2:9" ht="15.6" customHeight="1"/>
    <row r="51" spans="2:9" ht="15.6" customHeight="1"/>
    <row r="52" spans="2:9" ht="15.6" customHeight="1"/>
    <row r="53" spans="2:9" ht="15.6" customHeight="1"/>
    <row r="54" spans="2:9" ht="15.6" customHeight="1"/>
    <row r="55" spans="2:9" ht="15.6" customHeight="1"/>
    <row r="56" spans="2:9" ht="15.6" customHeight="1"/>
    <row r="57" spans="2:9" ht="21" customHeight="1"/>
    <row r="58" spans="2:9" ht="4.5" customHeight="1"/>
    <row r="59" spans="2:9" ht="15.75" customHeight="1">
      <c r="B59" s="114"/>
      <c r="C59" s="114"/>
      <c r="D59" s="114"/>
      <c r="E59" s="114"/>
      <c r="F59" s="114"/>
      <c r="G59" s="114"/>
      <c r="H59" s="114"/>
      <c r="I59" s="114"/>
    </row>
    <row r="60" spans="2:9" ht="15.6" customHeight="1">
      <c r="B60" s="124"/>
      <c r="C60" s="124"/>
      <c r="D60" s="124"/>
      <c r="E60" s="124"/>
      <c r="F60" s="124"/>
      <c r="G60" s="124"/>
      <c r="H60" s="124"/>
      <c r="I60" s="124"/>
    </row>
    <row r="61" spans="2:9" ht="15.6" customHeight="1"/>
    <row r="62" spans="2:9" ht="15.6" customHeight="1"/>
    <row r="63" spans="2:9" ht="15.6" customHeight="1"/>
    <row r="64" spans="2:9" ht="15.6" customHeight="1"/>
    <row r="65" spans="2:13" s="124" customFormat="1" ht="12.9" customHeight="1"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2:13" ht="18" customHeight="1">
      <c r="J66" s="124"/>
      <c r="K66" s="124"/>
      <c r="L66" s="124"/>
      <c r="M66" s="124"/>
    </row>
    <row r="67" spans="2:13" ht="27" customHeight="1"/>
    <row r="81" s="108" customFormat="1" ht="18" customHeight="1"/>
    <row r="82" s="108" customFormat="1" ht="18" customHeight="1"/>
    <row r="83" s="108" customFormat="1" ht="18" customHeight="1"/>
    <row r="84" s="108" customFormat="1" ht="18" customHeight="1"/>
    <row r="85" s="108" customFormat="1" ht="18" customHeight="1"/>
    <row r="86" s="108" customFormat="1" ht="18" customHeight="1"/>
    <row r="87" s="108" customFormat="1" ht="18" customHeight="1"/>
    <row r="88" s="108" customFormat="1" ht="18" customHeight="1"/>
    <row r="89" s="108" customFormat="1" ht="18" customHeight="1"/>
    <row r="90" s="108" customFormat="1" ht="18" customHeight="1"/>
    <row r="91" s="108" customFormat="1" ht="18" customHeight="1"/>
    <row r="92" s="108" customFormat="1" ht="18" customHeight="1"/>
    <row r="93" s="108" customFormat="1" ht="18" customHeight="1"/>
    <row r="94" s="108" customFormat="1" ht="18" customHeight="1"/>
    <row r="95" s="108" customFormat="1" ht="18" customHeight="1"/>
    <row r="96" s="108" customFormat="1" ht="18" customHeight="1"/>
    <row r="99" spans="2:13" s="114" customFormat="1" ht="18" customHeight="1"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</row>
    <row r="100" spans="2:13" s="124" customFormat="1" ht="12.9" customHeight="1">
      <c r="B100" s="108"/>
      <c r="C100" s="108"/>
      <c r="D100" s="108"/>
      <c r="E100" s="108"/>
      <c r="F100" s="108"/>
      <c r="G100" s="108"/>
      <c r="H100" s="108"/>
      <c r="I100" s="108"/>
      <c r="J100" s="114"/>
      <c r="K100" s="114"/>
      <c r="L100" s="114"/>
      <c r="M100" s="114"/>
    </row>
    <row r="101" spans="2:13" ht="18" customHeight="1">
      <c r="J101" s="124"/>
      <c r="K101" s="124"/>
      <c r="L101" s="124"/>
      <c r="M101" s="124"/>
    </row>
    <row r="102" spans="2:13" ht="27" customHeight="1"/>
    <row r="113" spans="2:9" ht="18" customHeight="1">
      <c r="B113" s="114"/>
      <c r="C113" s="114"/>
      <c r="D113" s="114"/>
      <c r="E113" s="114"/>
      <c r="F113" s="114"/>
      <c r="G113" s="114"/>
      <c r="H113" s="114"/>
      <c r="I113" s="114"/>
    </row>
    <row r="114" spans="2:9" ht="18" customHeight="1">
      <c r="B114" s="124"/>
      <c r="C114" s="124"/>
      <c r="D114" s="124"/>
      <c r="E114" s="124"/>
      <c r="F114" s="124"/>
      <c r="G114" s="124"/>
      <c r="H114" s="124"/>
      <c r="I114" s="124"/>
    </row>
    <row r="141" spans="2:13" s="114" customFormat="1" ht="18" customHeight="1"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</row>
    <row r="142" spans="2:13" s="124" customFormat="1" ht="12.9" customHeight="1">
      <c r="B142" s="108"/>
      <c r="C142" s="108"/>
      <c r="D142" s="108"/>
      <c r="E142" s="108"/>
      <c r="F142" s="108"/>
      <c r="G142" s="108"/>
      <c r="H142" s="108"/>
      <c r="I142" s="108"/>
      <c r="J142" s="114"/>
      <c r="K142" s="114"/>
      <c r="L142" s="114"/>
      <c r="M142" s="114"/>
    </row>
    <row r="143" spans="2:13" ht="18" customHeight="1">
      <c r="J143" s="124"/>
      <c r="K143" s="124"/>
      <c r="L143" s="124"/>
      <c r="M143" s="124"/>
    </row>
    <row r="144" spans="2:13" ht="27" customHeight="1"/>
    <row r="145" ht="14.4" customHeight="1"/>
    <row r="146" ht="14.4" customHeight="1"/>
    <row r="147" ht="14.4" customHeight="1"/>
    <row r="148" ht="14.4" customHeight="1"/>
    <row r="149" ht="14.4" customHeight="1"/>
    <row r="150" ht="14.4" customHeight="1"/>
    <row r="151" ht="14.4" customHeight="1"/>
    <row r="152" ht="14.4" customHeight="1"/>
    <row r="153" ht="14.4" customHeight="1"/>
    <row r="154" ht="14.4" customHeight="1"/>
    <row r="155" ht="14.4" customHeight="1"/>
    <row r="156" ht="14.4" customHeight="1"/>
    <row r="157" ht="14.4" customHeight="1"/>
    <row r="158" ht="14.4" customHeight="1"/>
    <row r="159" ht="14.4" customHeight="1"/>
    <row r="160" ht="14.4" customHeight="1"/>
    <row r="161" spans="2:9" ht="14.4" customHeight="1"/>
    <row r="162" spans="2:9" ht="14.4" customHeight="1"/>
    <row r="163" spans="2:9" ht="14.4" customHeight="1"/>
    <row r="164" spans="2:9" ht="14.4" customHeight="1"/>
    <row r="165" spans="2:9" ht="14.4" customHeight="1"/>
    <row r="166" spans="2:9" ht="14.4" customHeight="1"/>
    <row r="167" spans="2:9" ht="14.4" customHeight="1"/>
    <row r="168" spans="2:9" ht="14.4" customHeight="1"/>
    <row r="169" spans="2:9" ht="14.4" customHeight="1"/>
    <row r="170" spans="2:9" ht="14.4" customHeight="1"/>
    <row r="171" spans="2:9" ht="14.4" customHeight="1"/>
    <row r="172" spans="2:9" ht="14.4" customHeight="1"/>
    <row r="173" spans="2:9" ht="14.4" customHeight="1">
      <c r="B173" s="125"/>
      <c r="C173" s="125"/>
      <c r="D173" s="125"/>
      <c r="E173" s="125"/>
      <c r="F173" s="125"/>
      <c r="G173" s="125"/>
      <c r="H173" s="125"/>
      <c r="I173" s="125"/>
    </row>
    <row r="174" spans="2:9" ht="14.4" customHeight="1"/>
    <row r="175" spans="2:9" ht="14.4" customHeight="1">
      <c r="B175" s="126"/>
      <c r="C175" s="126"/>
      <c r="D175" s="126"/>
      <c r="E175" s="126"/>
      <c r="F175" s="126"/>
      <c r="G175" s="126"/>
      <c r="H175" s="126"/>
      <c r="I175" s="126"/>
    </row>
    <row r="176" spans="2:9" ht="14.4" customHeight="1">
      <c r="B176" s="126"/>
      <c r="C176" s="126"/>
      <c r="D176" s="126"/>
      <c r="E176" s="126"/>
      <c r="F176" s="126"/>
      <c r="G176" s="126"/>
      <c r="H176" s="126"/>
      <c r="I176" s="126"/>
    </row>
    <row r="177" spans="2:9" ht="14.4" customHeight="1">
      <c r="B177" s="126"/>
      <c r="C177" s="126"/>
      <c r="D177" s="126"/>
      <c r="E177" s="126"/>
      <c r="F177" s="126"/>
      <c r="G177" s="126"/>
      <c r="H177" s="126"/>
      <c r="I177" s="126"/>
    </row>
    <row r="178" spans="2:9" ht="14.4" customHeight="1">
      <c r="B178" s="126"/>
      <c r="C178" s="126"/>
      <c r="D178" s="126"/>
      <c r="E178" s="126"/>
      <c r="F178" s="126"/>
      <c r="G178" s="126"/>
      <c r="H178" s="126"/>
      <c r="I178" s="126"/>
    </row>
    <row r="179" spans="2:9" ht="14.4" customHeight="1">
      <c r="B179" s="126"/>
      <c r="C179" s="126"/>
      <c r="D179" s="126"/>
      <c r="E179" s="126"/>
      <c r="F179" s="126"/>
      <c r="G179" s="126"/>
      <c r="H179" s="126"/>
      <c r="I179" s="126"/>
    </row>
    <row r="180" spans="2:9" ht="14.4" customHeight="1">
      <c r="B180" s="126"/>
      <c r="C180" s="126"/>
      <c r="D180" s="126"/>
      <c r="E180" s="126"/>
      <c r="F180" s="126"/>
      <c r="G180" s="126"/>
      <c r="H180" s="126"/>
      <c r="I180" s="126"/>
    </row>
    <row r="181" spans="2:9" ht="14.4" customHeight="1">
      <c r="B181" s="126"/>
      <c r="C181" s="126"/>
      <c r="D181" s="126"/>
      <c r="E181" s="126"/>
      <c r="F181" s="126"/>
      <c r="G181" s="126"/>
      <c r="H181" s="126"/>
      <c r="I181" s="126"/>
    </row>
    <row r="182" spans="2:9" ht="14.4" customHeight="1">
      <c r="B182" s="126"/>
      <c r="C182" s="126"/>
      <c r="D182" s="126"/>
      <c r="E182" s="126"/>
      <c r="F182" s="126"/>
      <c r="G182" s="126"/>
      <c r="H182" s="126"/>
      <c r="I182" s="126"/>
    </row>
    <row r="183" spans="2:9" ht="14.4" customHeight="1">
      <c r="B183" s="126"/>
      <c r="C183" s="126"/>
      <c r="D183" s="126"/>
      <c r="E183" s="126"/>
      <c r="F183" s="126"/>
      <c r="G183" s="126"/>
      <c r="H183" s="126"/>
      <c r="I183" s="126"/>
    </row>
    <row r="184" spans="2:9" ht="14.4" customHeight="1">
      <c r="B184" s="126"/>
      <c r="C184" s="126"/>
      <c r="D184" s="126"/>
      <c r="E184" s="126"/>
      <c r="F184" s="126"/>
      <c r="G184" s="126"/>
      <c r="H184" s="126"/>
      <c r="I184" s="126"/>
    </row>
    <row r="185" spans="2:9" ht="14.4" customHeight="1">
      <c r="B185" s="114"/>
      <c r="C185" s="114"/>
      <c r="D185" s="114"/>
      <c r="E185" s="114"/>
      <c r="F185" s="114"/>
      <c r="G185" s="114"/>
      <c r="H185" s="114"/>
      <c r="I185" s="114"/>
    </row>
    <row r="186" spans="2:9" ht="14.4" customHeight="1"/>
    <row r="187" spans="2:9" ht="14.4" customHeight="1"/>
    <row r="188" spans="2:9" ht="14.4" customHeight="1"/>
    <row r="189" spans="2:9" ht="14.4" customHeight="1"/>
    <row r="190" spans="2:9" ht="14.4" customHeight="1"/>
    <row r="191" spans="2:9" ht="14.4" customHeight="1"/>
    <row r="192" spans="2:9" ht="14.4" customHeight="1"/>
    <row r="193" spans="2:13" ht="14.4" customHeight="1"/>
    <row r="194" spans="2:13" ht="14.4" customHeight="1"/>
    <row r="195" spans="2:13" s="114" customFormat="1" ht="14.4" customHeight="1"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</row>
    <row r="196" spans="2:13" s="124" customFormat="1" ht="12.9" customHeight="1">
      <c r="B196" s="108"/>
      <c r="C196" s="108"/>
      <c r="D196" s="108"/>
      <c r="E196" s="108"/>
      <c r="F196" s="108"/>
      <c r="G196" s="108"/>
      <c r="H196" s="108"/>
      <c r="I196" s="108"/>
      <c r="J196" s="114"/>
      <c r="K196" s="114"/>
      <c r="L196" s="114"/>
      <c r="M196" s="114"/>
    </row>
    <row r="197" spans="2:13" ht="18" customHeight="1">
      <c r="J197" s="124"/>
      <c r="K197" s="124"/>
      <c r="L197" s="124"/>
      <c r="M197" s="124"/>
    </row>
    <row r="198" spans="2:13" ht="27" customHeight="1"/>
    <row r="199" spans="2:13" ht="13.5" customHeight="1"/>
    <row r="200" spans="2:13" ht="13.5" customHeight="1"/>
    <row r="201" spans="2:13" ht="13.5" customHeight="1"/>
    <row r="202" spans="2:13" ht="13.5" customHeight="1"/>
    <row r="203" spans="2:13" ht="13.5" customHeight="1"/>
    <row r="204" spans="2:13" ht="13.5" customHeight="1"/>
    <row r="205" spans="2:13" ht="13.5" customHeight="1"/>
    <row r="206" spans="2:13" ht="13.5" customHeight="1"/>
    <row r="207" spans="2:13" ht="13.5" customHeight="1"/>
    <row r="208" spans="2:13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13" ht="13.5" customHeight="1"/>
    <row r="242" spans="1:13" ht="13.5" customHeight="1"/>
    <row r="243" spans="1:13" ht="13.5" customHeight="1"/>
    <row r="244" spans="1:13" ht="13.5" customHeight="1"/>
    <row r="245" spans="1:13" ht="13.5" customHeight="1"/>
    <row r="246" spans="1:13" ht="13.5" customHeight="1"/>
    <row r="247" spans="1:13" ht="13.5" customHeight="1"/>
    <row r="248" spans="1:13" ht="13.5" customHeight="1"/>
    <row r="249" spans="1:13" ht="13.5" customHeight="1"/>
    <row r="250" spans="1:13" ht="13.5" customHeight="1"/>
    <row r="251" spans="1:13" ht="13.5" customHeight="1"/>
    <row r="252" spans="1:13" ht="13.5" customHeight="1"/>
    <row r="253" spans="1:13" ht="13.5" customHeight="1"/>
    <row r="254" spans="1:13" ht="13.5" customHeight="1"/>
    <row r="255" spans="1:13" s="125" customFormat="1" ht="13.5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</row>
    <row r="256" spans="1:13" ht="15" customHeight="1">
      <c r="J256" s="125"/>
      <c r="K256" s="125"/>
      <c r="L256" s="125"/>
      <c r="M256" s="125"/>
    </row>
    <row r="257" spans="1:13" s="114" customFormat="1" ht="18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</row>
    <row r="258" spans="1:13" s="114" customFormat="1" ht="18" customHeight="1">
      <c r="A258" s="108"/>
      <c r="B258" s="108"/>
      <c r="C258" s="108"/>
      <c r="D258" s="108"/>
      <c r="E258" s="108"/>
      <c r="F258" s="108"/>
      <c r="G258" s="108"/>
      <c r="H258" s="108"/>
      <c r="I258" s="108"/>
    </row>
    <row r="259" spans="1:13" s="114" customFormat="1" ht="18" customHeight="1">
      <c r="A259" s="108"/>
      <c r="B259" s="108"/>
      <c r="C259" s="108"/>
      <c r="D259" s="108"/>
      <c r="E259" s="108"/>
      <c r="F259" s="108"/>
      <c r="G259" s="108"/>
      <c r="H259" s="108"/>
      <c r="I259" s="108"/>
    </row>
    <row r="260" spans="1:13" s="114" customFormat="1" ht="18" customHeight="1">
      <c r="A260" s="108"/>
      <c r="B260" s="108"/>
      <c r="C260" s="108"/>
      <c r="D260" s="108"/>
      <c r="E260" s="108"/>
      <c r="F260" s="108"/>
      <c r="G260" s="108"/>
      <c r="H260" s="108"/>
      <c r="I260" s="108"/>
    </row>
    <row r="261" spans="1:13" s="114" customFormat="1" ht="18" customHeight="1">
      <c r="A261" s="108"/>
      <c r="B261" s="108"/>
      <c r="C261" s="108"/>
      <c r="D261" s="108"/>
      <c r="E261" s="108"/>
      <c r="F261" s="108"/>
      <c r="G261" s="108"/>
      <c r="H261" s="108"/>
      <c r="I261" s="108"/>
    </row>
    <row r="262" spans="1:13" s="114" customFormat="1" ht="18" customHeight="1">
      <c r="A262" s="108"/>
      <c r="B262" s="108"/>
      <c r="C262" s="108"/>
      <c r="D262" s="108"/>
      <c r="E262" s="108"/>
      <c r="F262" s="108"/>
      <c r="G262" s="108"/>
      <c r="H262" s="108"/>
      <c r="I262" s="108"/>
    </row>
    <row r="263" spans="1:13" ht="18" customHeight="1">
      <c r="J263" s="114"/>
      <c r="K263" s="114"/>
      <c r="L263" s="114"/>
      <c r="M263" s="114"/>
    </row>
    <row r="265" spans="1:13" s="114" customFormat="1" ht="18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</row>
    <row r="266" spans="1:13" s="114" customFormat="1" ht="18" customHeight="1">
      <c r="A266" s="108"/>
      <c r="B266" s="108"/>
      <c r="C266" s="108"/>
      <c r="D266" s="108"/>
      <c r="E266" s="108"/>
      <c r="F266" s="108"/>
      <c r="G266" s="108"/>
      <c r="H266" s="108"/>
      <c r="I266" s="108"/>
    </row>
    <row r="267" spans="1:13" s="114" customFormat="1" ht="18" customHeight="1">
      <c r="A267" s="108"/>
      <c r="B267" s="108"/>
      <c r="C267" s="108"/>
      <c r="D267" s="108"/>
      <c r="E267" s="108"/>
      <c r="F267" s="108"/>
      <c r="G267" s="108"/>
      <c r="H267" s="108"/>
      <c r="I267" s="108"/>
    </row>
    <row r="268" spans="1:13" ht="18" customHeight="1">
      <c r="J268" s="114"/>
      <c r="K268" s="114"/>
      <c r="L268" s="114"/>
      <c r="M268" s="114"/>
    </row>
    <row r="269" spans="1:13" ht="15" customHeight="1"/>
    <row r="270" spans="1:13" ht="15" customHeight="1"/>
    <row r="271" spans="1:13" ht="15" customHeight="1"/>
    <row r="272" spans="1:13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</sheetData>
  <mergeCells count="23">
    <mergeCell ref="B2:M2"/>
    <mergeCell ref="B3:M3"/>
    <mergeCell ref="B4:M4"/>
    <mergeCell ref="B5:M5"/>
    <mergeCell ref="B7:I8"/>
    <mergeCell ref="J7:K8"/>
    <mergeCell ref="J19:K19"/>
    <mergeCell ref="N7:N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0:K20"/>
    <mergeCell ref="J21:K21"/>
    <mergeCell ref="J22:K22"/>
    <mergeCell ref="J23:K23"/>
    <mergeCell ref="J24:K24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scale="91" firstPageNumber="5" fitToHeight="0" orientation="portrait" useFirstPageNumber="1" r:id="rId1"/>
  <headerFooter alignWithMargins="0">
    <oddHeader>&amp;L&amp;A</oddHeader>
  </headerFooter>
  <rowBreaks count="2" manualBreakCount="2">
    <brk id="140" max="16383" man="1"/>
    <brk id="1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92D050"/>
  </sheetPr>
  <dimension ref="A1:U59"/>
  <sheetViews>
    <sheetView topLeftCell="A2" zoomScaleNormal="100" zoomScaleSheetLayoutView="100" workbookViewId="0">
      <selection activeCell="A2" sqref="A2"/>
    </sheetView>
  </sheetViews>
  <sheetFormatPr defaultRowHeight="10.8"/>
  <cols>
    <col min="1" max="14" width="2.875" customWidth="1"/>
    <col min="15" max="17" width="11" customWidth="1"/>
    <col min="18" max="19" width="10.375" customWidth="1"/>
    <col min="20" max="21" width="11" customWidth="1"/>
    <col min="22" max="23" width="4.125" customWidth="1"/>
  </cols>
  <sheetData>
    <row r="1" spans="1:21" hidden="1"/>
    <row r="2" spans="1:21" ht="18.75" customHeight="1">
      <c r="R2" s="302"/>
      <c r="S2" s="302"/>
      <c r="T2" s="302"/>
      <c r="U2" s="302"/>
    </row>
    <row r="3" spans="1:21" ht="16.2">
      <c r="A3" s="303" t="s">
        <v>181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</row>
    <row r="4" spans="1:21" ht="12">
      <c r="A4" s="304" t="str">
        <f>'行政コスト計算書及び純資産変動計算書(PL＆NW)円単位'!A4:T4</f>
        <v>自　令和 5年 4月 1日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</row>
    <row r="5" spans="1:21" ht="12">
      <c r="A5" s="304" t="str">
        <f>'行政コスト計算書及び純資産変動計算書(PL＆NW)円単位'!A5:T5</f>
        <v>至　令和 6年 3月31日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</row>
    <row r="6" spans="1:21" ht="16.8" thickBot="1">
      <c r="A6" s="32" t="str">
        <f>IF('貸借対照表(BS)円単位'!B5&lt;&gt;"",'貸借対照表(BS)円単位'!B5,"")</f>
        <v>全体</v>
      </c>
      <c r="B6" s="32"/>
      <c r="C6" s="32"/>
      <c r="D6" s="33"/>
      <c r="E6" s="34"/>
      <c r="F6" s="34"/>
      <c r="G6" s="34"/>
      <c r="H6" s="34"/>
      <c r="I6" s="34"/>
      <c r="J6" s="34"/>
      <c r="K6" s="34"/>
      <c r="L6" s="34"/>
      <c r="M6" s="34"/>
      <c r="N6" s="35"/>
      <c r="O6" s="34"/>
      <c r="P6" s="35"/>
      <c r="Q6" s="35"/>
      <c r="R6" s="34"/>
      <c r="S6" s="34"/>
      <c r="T6" s="34"/>
      <c r="U6" s="36" t="s">
        <v>157</v>
      </c>
    </row>
    <row r="7" spans="1:21" s="11" customFormat="1" ht="15.15" customHeight="1" thickBot="1">
      <c r="A7" s="305" t="s">
        <v>1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7"/>
      <c r="O7" s="308" t="s">
        <v>2</v>
      </c>
      <c r="P7" s="309"/>
      <c r="Q7" s="233" t="s">
        <v>189</v>
      </c>
      <c r="R7" s="37"/>
      <c r="S7" s="37"/>
      <c r="T7" s="37"/>
      <c r="U7" s="13"/>
    </row>
    <row r="8" spans="1:21" s="11" customFormat="1" ht="15.15" customHeight="1">
      <c r="A8" s="38"/>
      <c r="B8" s="39"/>
      <c r="C8" s="40" t="s">
        <v>68</v>
      </c>
      <c r="D8" s="40"/>
      <c r="E8" s="40"/>
      <c r="F8" s="40"/>
      <c r="G8" s="39"/>
      <c r="H8" s="40"/>
      <c r="I8" s="40"/>
      <c r="J8" s="40"/>
      <c r="K8" s="40"/>
      <c r="L8" s="39"/>
      <c r="M8" s="39"/>
      <c r="N8" s="39"/>
      <c r="O8" s="385" t="e">
        <f>IF('行政コスト計算書及び純資産変動計算書(PL＆NW)円単位'!O8:P8=0, "-",ROUND('行政コスト計算書及び純資産変動計算書(PL＆NW)円単位'!O8:P8 /設定!$J$3, 0))</f>
        <v>#DIV/0!</v>
      </c>
      <c r="P8" s="386"/>
      <c r="Q8" s="234" t="str">
        <f t="shared" ref="Q8:Q14" si="0">IFERROR(O8/$O$8, "-")</f>
        <v>-</v>
      </c>
      <c r="R8" s="41"/>
      <c r="S8" s="41"/>
      <c r="T8" s="41"/>
      <c r="U8" s="41"/>
    </row>
    <row r="9" spans="1:21" s="11" customFormat="1" ht="15.15" customHeight="1">
      <c r="A9" s="12"/>
      <c r="B9" s="13"/>
      <c r="C9" s="13"/>
      <c r="D9" s="14" t="s">
        <v>69</v>
      </c>
      <c r="E9" s="14"/>
      <c r="F9" s="14"/>
      <c r="G9" s="14"/>
      <c r="H9" s="14"/>
      <c r="I9" s="14"/>
      <c r="J9" s="14"/>
      <c r="K9" s="14"/>
      <c r="L9" s="13"/>
      <c r="M9" s="13"/>
      <c r="N9" s="13"/>
      <c r="O9" s="383" t="e">
        <f>IF('行政コスト計算書及び純資産変動計算書(PL＆NW)円単位'!O9:P9=0, "-",ROUND('行政コスト計算書及び純資産変動計算書(PL＆NW)円単位'!O9:P9 /設定!$J$3, 0))</f>
        <v>#DIV/0!</v>
      </c>
      <c r="P9" s="384"/>
      <c r="Q9" s="234" t="str">
        <f t="shared" si="0"/>
        <v>-</v>
      </c>
      <c r="R9" s="41"/>
      <c r="S9" s="41"/>
      <c r="T9" s="41"/>
      <c r="U9" s="41"/>
    </row>
    <row r="10" spans="1:21" s="11" customFormat="1" ht="15.15" customHeight="1">
      <c r="A10" s="12"/>
      <c r="B10" s="13"/>
      <c r="C10" s="13"/>
      <c r="D10" s="14"/>
      <c r="E10" s="14" t="s">
        <v>70</v>
      </c>
      <c r="F10" s="14"/>
      <c r="G10" s="14"/>
      <c r="H10" s="14"/>
      <c r="I10" s="14"/>
      <c r="J10" s="14"/>
      <c r="K10" s="14"/>
      <c r="L10" s="13"/>
      <c r="M10" s="13"/>
      <c r="N10" s="13"/>
      <c r="O10" s="383" t="e">
        <f>IF('行政コスト計算書及び純資産変動計算書(PL＆NW)円単位'!O10:P10=0, "-",ROUND('行政コスト計算書及び純資産変動計算書(PL＆NW)円単位'!O10:P10 /設定!$J$3, 0))</f>
        <v>#DIV/0!</v>
      </c>
      <c r="P10" s="384"/>
      <c r="Q10" s="234" t="str">
        <f t="shared" si="0"/>
        <v>-</v>
      </c>
      <c r="R10" s="41" t="s">
        <v>206</v>
      </c>
      <c r="S10" s="41" t="s">
        <v>207</v>
      </c>
      <c r="T10" s="41"/>
      <c r="U10" s="41"/>
    </row>
    <row r="11" spans="1:21" s="11" customFormat="1" ht="15.15" customHeight="1">
      <c r="A11" s="12"/>
      <c r="B11" s="13"/>
      <c r="C11" s="13"/>
      <c r="D11" s="14"/>
      <c r="E11" s="14"/>
      <c r="F11" s="14" t="s">
        <v>72</v>
      </c>
      <c r="G11" s="14"/>
      <c r="H11" s="14"/>
      <c r="I11" s="14"/>
      <c r="J11" s="14"/>
      <c r="K11" s="14"/>
      <c r="L11" s="13"/>
      <c r="M11" s="13"/>
      <c r="N11" s="13"/>
      <c r="O11" s="383" t="e">
        <f>IF('行政コスト計算書及び純資産変動計算書(PL＆NW)円単位'!O11:P11=0, "-",ROUND('行政コスト計算書及び純資産変動計算書(PL＆NW)円単位'!O11:P11 /設定!$J$3, 0))</f>
        <v>#DIV/0!</v>
      </c>
      <c r="P11" s="384"/>
      <c r="Q11" s="234" t="str">
        <f t="shared" si="0"/>
        <v>-</v>
      </c>
      <c r="R11" s="41"/>
      <c r="S11" s="41"/>
      <c r="T11" s="41"/>
      <c r="U11" s="41"/>
    </row>
    <row r="12" spans="1:21" s="11" customFormat="1" ht="15.15" customHeight="1">
      <c r="A12" s="12"/>
      <c r="B12" s="13"/>
      <c r="C12" s="13"/>
      <c r="D12" s="14"/>
      <c r="E12" s="14"/>
      <c r="F12" s="14" t="s">
        <v>73</v>
      </c>
      <c r="G12" s="14"/>
      <c r="H12" s="14"/>
      <c r="I12" s="14"/>
      <c r="J12" s="14"/>
      <c r="K12" s="14"/>
      <c r="L12" s="13"/>
      <c r="M12" s="13"/>
      <c r="N12" s="13"/>
      <c r="O12" s="383" t="e">
        <f>IF('行政コスト計算書及び純資産変動計算書(PL＆NW)円単位'!O12:P12=0, "-",ROUND('行政コスト計算書及び純資産変動計算書(PL＆NW)円単位'!O12:P12 /設定!$J$3, 0))</f>
        <v>#DIV/0!</v>
      </c>
      <c r="P12" s="384"/>
      <c r="Q12" s="234" t="str">
        <f t="shared" si="0"/>
        <v>-</v>
      </c>
      <c r="R12" s="41"/>
      <c r="S12" s="41"/>
      <c r="T12" s="41"/>
      <c r="U12" s="41"/>
    </row>
    <row r="13" spans="1:21" s="11" customFormat="1" ht="15.15" customHeight="1">
      <c r="A13" s="12"/>
      <c r="B13" s="13"/>
      <c r="C13" s="13"/>
      <c r="D13" s="14"/>
      <c r="E13" s="14"/>
      <c r="F13" s="14" t="s">
        <v>74</v>
      </c>
      <c r="G13" s="14"/>
      <c r="H13" s="14"/>
      <c r="I13" s="14"/>
      <c r="J13" s="14"/>
      <c r="K13" s="14"/>
      <c r="L13" s="13"/>
      <c r="M13" s="13"/>
      <c r="N13" s="13"/>
      <c r="O13" s="383" t="str">
        <f>IF('行政コスト計算書及び純資産変動計算書(PL＆NW)円単位'!O13:P13=0, "-",ROUND('行政コスト計算書及び純資産変動計算書(PL＆NW)円単位'!O13:P13 /設定!$J$3, 0))</f>
        <v>-</v>
      </c>
      <c r="P13" s="384"/>
      <c r="Q13" s="234" t="str">
        <f t="shared" si="0"/>
        <v>-</v>
      </c>
      <c r="R13" s="41"/>
      <c r="S13" s="41"/>
      <c r="T13" s="41"/>
      <c r="U13" s="41"/>
    </row>
    <row r="14" spans="1:21" s="11" customFormat="1" ht="15.15" customHeight="1">
      <c r="A14" s="12"/>
      <c r="B14" s="13"/>
      <c r="C14" s="13"/>
      <c r="D14" s="14"/>
      <c r="E14" s="14"/>
      <c r="F14" s="14" t="s">
        <v>42</v>
      </c>
      <c r="G14" s="14"/>
      <c r="H14" s="14"/>
      <c r="I14" s="14"/>
      <c r="J14" s="14"/>
      <c r="K14" s="14"/>
      <c r="L14" s="13"/>
      <c r="M14" s="13"/>
      <c r="N14" s="13"/>
      <c r="O14" s="383" t="e">
        <f>IF('行政コスト計算書及び純資産変動計算書(PL＆NW)円単位'!O14:P14=0, "-",ROUND('行政コスト計算書及び純資産変動計算書(PL＆NW)円単位'!O14:P14 /設定!$J$3, 0))</f>
        <v>#DIV/0!</v>
      </c>
      <c r="P14" s="384"/>
      <c r="Q14" s="234" t="str">
        <f t="shared" si="0"/>
        <v>-</v>
      </c>
      <c r="R14" s="41"/>
      <c r="S14" s="41"/>
      <c r="T14" s="41"/>
      <c r="U14" s="41"/>
    </row>
    <row r="15" spans="1:21" s="11" customFormat="1" ht="15.15" customHeight="1">
      <c r="A15" s="12"/>
      <c r="B15" s="13"/>
      <c r="C15" s="13"/>
      <c r="D15" s="14"/>
      <c r="E15" s="14" t="s">
        <v>75</v>
      </c>
      <c r="F15" s="14"/>
      <c r="G15" s="14"/>
      <c r="H15" s="14"/>
      <c r="I15" s="14"/>
      <c r="J15" s="14"/>
      <c r="K15" s="14"/>
      <c r="L15" s="13"/>
      <c r="M15" s="13"/>
      <c r="N15" s="13"/>
      <c r="O15" s="383" t="e">
        <f>IF('行政コスト計算書及び純資産変動計算書(PL＆NW)円単位'!O15:P15=0, "-",ROUND('行政コスト計算書及び純資産変動計算書(PL＆NW)円単位'!O15:P15 /設定!$J$3, 0))</f>
        <v>#DIV/0!</v>
      </c>
      <c r="P15" s="384"/>
      <c r="Q15" s="234" t="str">
        <f>IFERROR(O15/$O$8,"-")</f>
        <v>-</v>
      </c>
      <c r="R15" s="41"/>
      <c r="S15" s="41"/>
      <c r="T15" s="41"/>
      <c r="U15" s="41"/>
    </row>
    <row r="16" spans="1:21" s="11" customFormat="1" ht="15.15" customHeight="1">
      <c r="A16" s="12"/>
      <c r="B16" s="13"/>
      <c r="C16" s="13"/>
      <c r="D16" s="14"/>
      <c r="E16" s="14"/>
      <c r="F16" s="14" t="s">
        <v>76</v>
      </c>
      <c r="G16" s="14"/>
      <c r="H16" s="14"/>
      <c r="I16" s="14"/>
      <c r="J16" s="14"/>
      <c r="K16" s="14"/>
      <c r="L16" s="13"/>
      <c r="M16" s="13"/>
      <c r="N16" s="13"/>
      <c r="O16" s="383" t="e">
        <f>IF('行政コスト計算書及び純資産変動計算書(PL＆NW)円単位'!O16:P16=0, "-",ROUND('行政コスト計算書及び純資産変動計算書(PL＆NW)円単位'!O16:P16 /設定!$J$3, 0))</f>
        <v>#DIV/0!</v>
      </c>
      <c r="P16" s="384"/>
      <c r="Q16" s="234" t="str">
        <f t="shared" ref="Q16:Q28" si="1">IFERROR(O16/$O$8, "-")</f>
        <v>-</v>
      </c>
      <c r="R16" s="41"/>
      <c r="S16" s="41"/>
      <c r="T16" s="41"/>
      <c r="U16" s="41"/>
    </row>
    <row r="17" spans="1:21" s="11" customFormat="1" ht="15.15" customHeight="1">
      <c r="A17" s="12"/>
      <c r="B17" s="13"/>
      <c r="C17" s="13"/>
      <c r="D17" s="14"/>
      <c r="E17" s="14"/>
      <c r="F17" s="14" t="s">
        <v>77</v>
      </c>
      <c r="G17" s="14"/>
      <c r="H17" s="14"/>
      <c r="I17" s="14"/>
      <c r="J17" s="14"/>
      <c r="K17" s="14"/>
      <c r="L17" s="13"/>
      <c r="M17" s="13"/>
      <c r="N17" s="13"/>
      <c r="O17" s="383" t="e">
        <f>IF('行政コスト計算書及び純資産変動計算書(PL＆NW)円単位'!O17:P17=0, "-",ROUND('行政コスト計算書及び純資産変動計算書(PL＆NW)円単位'!O17:P17 /設定!$J$3, 0))</f>
        <v>#DIV/0!</v>
      </c>
      <c r="P17" s="384"/>
      <c r="Q17" s="234" t="str">
        <f t="shared" si="1"/>
        <v>-</v>
      </c>
      <c r="R17" s="41"/>
      <c r="S17" s="41"/>
      <c r="T17" s="41"/>
      <c r="U17" s="41"/>
    </row>
    <row r="18" spans="1:21" s="11" customFormat="1" ht="15.15" customHeight="1">
      <c r="A18" s="12"/>
      <c r="B18" s="13"/>
      <c r="C18" s="13"/>
      <c r="D18" s="14"/>
      <c r="E18" s="14"/>
      <c r="F18" s="14" t="s">
        <v>78</v>
      </c>
      <c r="G18" s="14"/>
      <c r="H18" s="14"/>
      <c r="I18" s="14"/>
      <c r="J18" s="14"/>
      <c r="K18" s="14"/>
      <c r="L18" s="13"/>
      <c r="M18" s="13"/>
      <c r="N18" s="13"/>
      <c r="O18" s="383" t="e">
        <f>IF('行政コスト計算書及び純資産変動計算書(PL＆NW)円単位'!O18:P18=0, "-",ROUND('行政コスト計算書及び純資産変動計算書(PL＆NW)円単位'!O18:P18 /設定!$J$3, 0))</f>
        <v>#DIV/0!</v>
      </c>
      <c r="P18" s="384"/>
      <c r="Q18" s="234" t="str">
        <f t="shared" si="1"/>
        <v>-</v>
      </c>
      <c r="R18" s="41"/>
      <c r="S18" s="41"/>
      <c r="T18" s="41"/>
      <c r="U18" s="41"/>
    </row>
    <row r="19" spans="1:21" s="11" customFormat="1" ht="15.15" customHeight="1">
      <c r="A19" s="12"/>
      <c r="B19" s="13"/>
      <c r="C19" s="13"/>
      <c r="D19" s="14"/>
      <c r="E19" s="14"/>
      <c r="F19" s="14" t="s">
        <v>42</v>
      </c>
      <c r="G19" s="14"/>
      <c r="H19" s="14"/>
      <c r="I19" s="14"/>
      <c r="J19" s="14"/>
      <c r="K19" s="14"/>
      <c r="L19" s="13"/>
      <c r="M19" s="13"/>
      <c r="N19" s="13"/>
      <c r="O19" s="383" t="e">
        <f>IF('行政コスト計算書及び純資産変動計算書(PL＆NW)円単位'!O19:P19=0, "-",ROUND('行政コスト計算書及び純資産変動計算書(PL＆NW)円単位'!O19:P19 /設定!$J$3, 0))</f>
        <v>#DIV/0!</v>
      </c>
      <c r="P19" s="384"/>
      <c r="Q19" s="234" t="str">
        <f t="shared" si="1"/>
        <v>-</v>
      </c>
      <c r="R19" s="41"/>
      <c r="S19" s="41"/>
      <c r="T19" s="41"/>
      <c r="U19" s="41"/>
    </row>
    <row r="20" spans="1:21" s="11" customFormat="1" ht="15.15" customHeight="1">
      <c r="A20" s="12"/>
      <c r="B20" s="13"/>
      <c r="C20" s="13"/>
      <c r="D20" s="14"/>
      <c r="E20" s="14" t="s">
        <v>79</v>
      </c>
      <c r="F20" s="14"/>
      <c r="G20" s="14"/>
      <c r="H20" s="14"/>
      <c r="I20" s="14"/>
      <c r="J20" s="14"/>
      <c r="K20" s="14"/>
      <c r="L20" s="13"/>
      <c r="M20" s="13"/>
      <c r="N20" s="13"/>
      <c r="O20" s="383" t="e">
        <f>IF('行政コスト計算書及び純資産変動計算書(PL＆NW)円単位'!O20:P20=0, "-",ROUND('行政コスト計算書及び純資産変動計算書(PL＆NW)円単位'!O20:P20 /設定!$J$3, 0))</f>
        <v>#DIV/0!</v>
      </c>
      <c r="P20" s="384"/>
      <c r="Q20" s="234" t="str">
        <f t="shared" si="1"/>
        <v>-</v>
      </c>
      <c r="R20" s="41"/>
      <c r="S20" s="41"/>
      <c r="T20" s="42"/>
      <c r="U20" s="42"/>
    </row>
    <row r="21" spans="1:21" s="11" customFormat="1" ht="15.15" customHeight="1">
      <c r="A21" s="12"/>
      <c r="B21" s="13"/>
      <c r="C21" s="13"/>
      <c r="D21" s="14"/>
      <c r="E21" s="14"/>
      <c r="F21" s="13" t="s">
        <v>80</v>
      </c>
      <c r="G21" s="13"/>
      <c r="H21" s="14"/>
      <c r="I21" s="13"/>
      <c r="J21" s="14"/>
      <c r="K21" s="14"/>
      <c r="L21" s="13"/>
      <c r="M21" s="13"/>
      <c r="N21" s="13"/>
      <c r="O21" s="383" t="e">
        <f>IF('行政コスト計算書及び純資産変動計算書(PL＆NW)円単位'!O21:P21=0, "-",ROUND('行政コスト計算書及び純資産変動計算書(PL＆NW)円単位'!O21:P21 /設定!$J$3, 0))</f>
        <v>#DIV/0!</v>
      </c>
      <c r="P21" s="384"/>
      <c r="Q21" s="234" t="str">
        <f t="shared" si="1"/>
        <v>-</v>
      </c>
      <c r="R21" s="41"/>
      <c r="S21" s="41"/>
      <c r="T21" s="42"/>
      <c r="U21" s="42"/>
    </row>
    <row r="22" spans="1:21" s="11" customFormat="1" ht="15.15" customHeight="1">
      <c r="A22" s="12"/>
      <c r="B22" s="13"/>
      <c r="C22" s="13"/>
      <c r="D22" s="14"/>
      <c r="E22" s="14"/>
      <c r="F22" s="14" t="s">
        <v>81</v>
      </c>
      <c r="G22" s="14"/>
      <c r="H22" s="14"/>
      <c r="I22" s="14"/>
      <c r="J22" s="14"/>
      <c r="K22" s="14"/>
      <c r="L22" s="13"/>
      <c r="M22" s="13"/>
      <c r="N22" s="13"/>
      <c r="O22" s="383" t="e">
        <f>IF('行政コスト計算書及び純資産変動計算書(PL＆NW)円単位'!O22:P22=0, "-",ROUND('行政コスト計算書及び純資産変動計算書(PL＆NW)円単位'!O22:P22 /設定!$J$3, 0))</f>
        <v>#DIV/0!</v>
      </c>
      <c r="P22" s="384"/>
      <c r="Q22" s="234" t="str">
        <f t="shared" si="1"/>
        <v>-</v>
      </c>
      <c r="R22" s="41"/>
      <c r="S22" s="41"/>
      <c r="T22" s="42"/>
      <c r="U22" s="42"/>
    </row>
    <row r="23" spans="1:21" s="11" customFormat="1" ht="15.15" customHeight="1">
      <c r="A23" s="12"/>
      <c r="B23" s="13"/>
      <c r="C23" s="13"/>
      <c r="D23" s="14"/>
      <c r="E23" s="14"/>
      <c r="F23" s="14" t="s">
        <v>15</v>
      </c>
      <c r="G23" s="14"/>
      <c r="H23" s="14"/>
      <c r="I23" s="14"/>
      <c r="J23" s="14"/>
      <c r="K23" s="14"/>
      <c r="L23" s="13"/>
      <c r="M23" s="13"/>
      <c r="N23" s="13"/>
      <c r="O23" s="383" t="e">
        <f>IF('行政コスト計算書及び純資産変動計算書(PL＆NW)円単位'!O23:P23=0, "-",ROUND('行政コスト計算書及び純資産変動計算書(PL＆NW)円単位'!O23:P23 /設定!$J$3, 0))</f>
        <v>#DIV/0!</v>
      </c>
      <c r="P23" s="384"/>
      <c r="Q23" s="234" t="str">
        <f t="shared" si="1"/>
        <v>-</v>
      </c>
      <c r="R23" s="41"/>
      <c r="S23" s="41"/>
      <c r="T23" s="42"/>
      <c r="U23" s="42"/>
    </row>
    <row r="24" spans="1:21" s="11" customFormat="1" ht="15.15" customHeight="1">
      <c r="A24" s="12"/>
      <c r="B24" s="13"/>
      <c r="C24" s="13"/>
      <c r="D24" s="20" t="s">
        <v>82</v>
      </c>
      <c r="E24" s="20"/>
      <c r="F24" s="14"/>
      <c r="G24" s="20"/>
      <c r="H24" s="14"/>
      <c r="I24" s="14"/>
      <c r="J24" s="14"/>
      <c r="K24" s="14"/>
      <c r="L24" s="13"/>
      <c r="M24" s="13"/>
      <c r="N24" s="13"/>
      <c r="O24" s="383" t="e">
        <f>IF('行政コスト計算書及び純資産変動計算書(PL＆NW)円単位'!O24:P24=0, "-",ROUND('行政コスト計算書及び純資産変動計算書(PL＆NW)円単位'!O24:P24 /設定!$J$3, 0))</f>
        <v>#DIV/0!</v>
      </c>
      <c r="P24" s="384"/>
      <c r="Q24" s="234" t="str">
        <f t="shared" si="1"/>
        <v>-</v>
      </c>
      <c r="R24" s="41"/>
      <c r="S24" s="41"/>
      <c r="T24" s="42"/>
      <c r="U24" s="42"/>
    </row>
    <row r="25" spans="1:21" s="11" customFormat="1" ht="15.15" customHeight="1">
      <c r="A25" s="12"/>
      <c r="B25" s="13"/>
      <c r="C25" s="13"/>
      <c r="D25" s="14"/>
      <c r="E25" s="14" t="s">
        <v>83</v>
      </c>
      <c r="F25" s="14"/>
      <c r="G25" s="13"/>
      <c r="H25" s="14"/>
      <c r="I25" s="14"/>
      <c r="J25" s="14"/>
      <c r="K25" s="14"/>
      <c r="L25" s="13"/>
      <c r="M25" s="13"/>
      <c r="N25" s="13"/>
      <c r="O25" s="383" t="e">
        <f>IF('行政コスト計算書及び純資産変動計算書(PL＆NW)円単位'!O25:P25=0, "-",ROUND('行政コスト計算書及び純資産変動計算書(PL＆NW)円単位'!O25:P25 /設定!$J$3, 0))</f>
        <v>#DIV/0!</v>
      </c>
      <c r="P25" s="384"/>
      <c r="Q25" s="234" t="str">
        <f t="shared" si="1"/>
        <v>-</v>
      </c>
      <c r="R25" s="41"/>
      <c r="S25" s="41"/>
      <c r="T25" s="42"/>
      <c r="U25" s="42"/>
    </row>
    <row r="26" spans="1:21" s="11" customFormat="1" ht="15.15" customHeight="1">
      <c r="A26" s="12"/>
      <c r="B26" s="13"/>
      <c r="C26" s="13"/>
      <c r="D26" s="14"/>
      <c r="E26" s="14" t="s">
        <v>84</v>
      </c>
      <c r="F26" s="14"/>
      <c r="G26" s="13"/>
      <c r="H26" s="14"/>
      <c r="I26" s="14"/>
      <c r="J26" s="14"/>
      <c r="K26" s="14"/>
      <c r="L26" s="13"/>
      <c r="M26" s="13"/>
      <c r="N26" s="13"/>
      <c r="O26" s="383" t="e">
        <f>IF('行政コスト計算書及び純資産変動計算書(PL＆NW)円単位'!O26:P26=0, "-",ROUND('行政コスト計算書及び純資産変動計算書(PL＆NW)円単位'!O26:P26 /設定!$J$3, 0))</f>
        <v>#DIV/0!</v>
      </c>
      <c r="P26" s="384"/>
      <c r="Q26" s="234" t="str">
        <f t="shared" si="1"/>
        <v>-</v>
      </c>
      <c r="R26" s="41"/>
      <c r="S26" s="41"/>
      <c r="T26" s="41"/>
      <c r="U26" s="41"/>
    </row>
    <row r="27" spans="1:21" s="11" customFormat="1" ht="15.15" customHeight="1">
      <c r="A27" s="12"/>
      <c r="B27" s="13"/>
      <c r="C27" s="13"/>
      <c r="D27" s="14"/>
      <c r="E27" s="14" t="s">
        <v>85</v>
      </c>
      <c r="F27" s="14"/>
      <c r="G27" s="14"/>
      <c r="H27" s="14"/>
      <c r="I27" s="14"/>
      <c r="J27" s="14"/>
      <c r="K27" s="14"/>
      <c r="L27" s="13"/>
      <c r="M27" s="13"/>
      <c r="N27" s="13"/>
      <c r="O27" s="383" t="str">
        <f>IF('行政コスト計算書及び純資産変動計算書(PL＆NW)円単位'!O27:P27=0, "-",ROUND('行政コスト計算書及び純資産変動計算書(PL＆NW)円単位'!O27:P27 /設定!$J$3, 0))</f>
        <v>-</v>
      </c>
      <c r="P27" s="384"/>
      <c r="Q27" s="234" t="str">
        <f t="shared" si="1"/>
        <v>-</v>
      </c>
      <c r="R27" s="41"/>
      <c r="S27" s="41"/>
      <c r="T27" s="41"/>
      <c r="U27" s="41"/>
    </row>
    <row r="28" spans="1:21" s="11" customFormat="1" ht="15.15" customHeight="1">
      <c r="A28" s="12"/>
      <c r="B28" s="13"/>
      <c r="C28" s="13"/>
      <c r="D28" s="14"/>
      <c r="E28" s="14" t="s">
        <v>32</v>
      </c>
      <c r="F28" s="14"/>
      <c r="G28" s="14"/>
      <c r="H28" s="14"/>
      <c r="I28" s="14"/>
      <c r="J28" s="14"/>
      <c r="K28" s="14"/>
      <c r="L28" s="13"/>
      <c r="M28" s="13"/>
      <c r="N28" s="13"/>
      <c r="O28" s="383" t="e">
        <f>IF('行政コスト計算書及び純資産変動計算書(PL＆NW)円単位'!O28:P28=0, "-",ROUND('行政コスト計算書及び純資産変動計算書(PL＆NW)円単位'!O28:P28 /設定!$J$3, 0))</f>
        <v>#DIV/0!</v>
      </c>
      <c r="P28" s="384"/>
      <c r="Q28" s="234" t="str">
        <f t="shared" si="1"/>
        <v>-</v>
      </c>
      <c r="R28" s="41"/>
      <c r="S28" s="41"/>
      <c r="T28" s="41"/>
      <c r="U28" s="41"/>
    </row>
    <row r="29" spans="1:21" s="11" customFormat="1" ht="15.15" customHeight="1">
      <c r="A29" s="12"/>
      <c r="B29" s="13"/>
      <c r="C29" s="19" t="s">
        <v>87</v>
      </c>
      <c r="D29" s="19"/>
      <c r="E29" s="14"/>
      <c r="F29" s="14"/>
      <c r="G29" s="14"/>
      <c r="H29" s="14"/>
      <c r="I29" s="14"/>
      <c r="J29" s="13"/>
      <c r="K29" s="13"/>
      <c r="L29" s="13"/>
      <c r="M29" s="13"/>
      <c r="N29" s="27"/>
      <c r="O29" s="383" t="e">
        <f>IF('行政コスト計算書及び純資産変動計算書(PL＆NW)円単位'!O29:P29=0, "-",ROUND('行政コスト計算書及び純資産変動計算書(PL＆NW)円単位'!O29:P29 /設定!$J$3, 0))</f>
        <v>#DIV/0!</v>
      </c>
      <c r="P29" s="384"/>
      <c r="Q29" s="234" t="str">
        <f>IFERROR(O29/$O$29, "-")</f>
        <v>-</v>
      </c>
      <c r="R29" s="41"/>
      <c r="S29" s="41"/>
      <c r="T29" s="41"/>
      <c r="U29" s="41"/>
    </row>
    <row r="30" spans="1:21" s="11" customFormat="1" ht="15.15" customHeight="1">
      <c r="A30" s="12"/>
      <c r="B30" s="13"/>
      <c r="C30" s="13"/>
      <c r="D30" s="19" t="s">
        <v>88</v>
      </c>
      <c r="E30" s="19"/>
      <c r="F30" s="14"/>
      <c r="G30" s="14"/>
      <c r="H30" s="14"/>
      <c r="I30" s="14"/>
      <c r="J30" s="26"/>
      <c r="K30" s="26"/>
      <c r="L30" s="26"/>
      <c r="M30" s="13"/>
      <c r="N30" s="27"/>
      <c r="O30" s="383" t="e">
        <f>IF('行政コスト計算書及び純資産変動計算書(PL＆NW)円単位'!O30:P30=0, "-",ROUND('行政コスト計算書及び純資産変動計算書(PL＆NW)円単位'!O30:P30 /設定!$J$3, 0))</f>
        <v>#DIV/0!</v>
      </c>
      <c r="P30" s="384"/>
      <c r="Q30" s="234" t="str">
        <f>IFERROR(O30/$O$29, "-")</f>
        <v>-</v>
      </c>
      <c r="R30" s="41"/>
      <c r="S30" s="41"/>
      <c r="T30" s="41"/>
      <c r="U30" s="41"/>
    </row>
    <row r="31" spans="1:21" s="11" customFormat="1" ht="15.15" customHeight="1">
      <c r="A31" s="12"/>
      <c r="B31" s="13"/>
      <c r="C31" s="13"/>
      <c r="D31" s="14" t="s">
        <v>42</v>
      </c>
      <c r="E31" s="14"/>
      <c r="F31" s="13"/>
      <c r="G31" s="14"/>
      <c r="H31" s="14"/>
      <c r="I31" s="14"/>
      <c r="J31" s="26"/>
      <c r="K31" s="26"/>
      <c r="L31" s="26"/>
      <c r="M31" s="43"/>
      <c r="N31" s="44"/>
      <c r="O31" s="383" t="e">
        <f>IF('行政コスト計算書及び純資産変動計算書(PL＆NW)円単位'!O31:P31=0, "-",ROUND('行政コスト計算書及び純資産変動計算書(PL＆NW)円単位'!O31:P31 /設定!$J$3, 0))</f>
        <v>#DIV/0!</v>
      </c>
      <c r="P31" s="384"/>
      <c r="Q31" s="234" t="str">
        <f>IFERROR(O31/$O$29, "-")</f>
        <v>-</v>
      </c>
      <c r="R31" s="41"/>
      <c r="S31" s="41"/>
      <c r="T31" s="41"/>
      <c r="U31" s="41"/>
    </row>
    <row r="32" spans="1:21" s="11" customFormat="1" ht="15.15" customHeight="1">
      <c r="A32" s="45"/>
      <c r="B32" s="46" t="s">
        <v>89</v>
      </c>
      <c r="C32" s="46"/>
      <c r="D32" s="47"/>
      <c r="E32" s="47"/>
      <c r="F32" s="46"/>
      <c r="G32" s="47"/>
      <c r="H32" s="47"/>
      <c r="I32" s="47"/>
      <c r="J32" s="48"/>
      <c r="K32" s="48"/>
      <c r="L32" s="48"/>
      <c r="M32" s="49"/>
      <c r="N32" s="49"/>
      <c r="O32" s="387" t="e">
        <f>IF('行政コスト計算書及び純資産変動計算書(PL＆NW)円単位'!O32:P32=0, "-",ROUND('行政コスト計算書及び純資産変動計算書(PL＆NW)円単位'!O32:P32 /設定!$J$3, 0))</f>
        <v>#DIV/0!</v>
      </c>
      <c r="P32" s="388"/>
      <c r="Q32" s="235" t="s">
        <v>208</v>
      </c>
      <c r="R32" s="41"/>
      <c r="S32" s="41"/>
      <c r="T32" s="41"/>
      <c r="U32" s="41"/>
    </row>
    <row r="33" spans="1:21" s="11" customFormat="1" ht="15.15" customHeight="1">
      <c r="A33" s="12"/>
      <c r="B33" s="13"/>
      <c r="C33" s="14" t="s">
        <v>90</v>
      </c>
      <c r="D33" s="14"/>
      <c r="E33" s="14"/>
      <c r="F33" s="13"/>
      <c r="G33" s="14"/>
      <c r="H33" s="14"/>
      <c r="I33" s="14"/>
      <c r="J33" s="26"/>
      <c r="K33" s="26"/>
      <c r="L33" s="26"/>
      <c r="M33" s="50"/>
      <c r="N33" s="50"/>
      <c r="O33" s="383" t="e">
        <f>IF('行政コスト計算書及び純資産変動計算書(PL＆NW)円単位'!O33:P33=0, "-",ROUND('行政コスト計算書及び純資産変動計算書(PL＆NW)円単位'!O33:P33 /設定!$J$3, 0))</f>
        <v>#DIV/0!</v>
      </c>
      <c r="P33" s="384"/>
      <c r="Q33" s="234" t="str">
        <f>IFERROR(O33/$O$33, "-")</f>
        <v>-</v>
      </c>
      <c r="R33" s="41"/>
      <c r="S33" s="41"/>
      <c r="T33" s="41"/>
      <c r="U33" s="41"/>
    </row>
    <row r="34" spans="1:21" s="11" customFormat="1" ht="15.15" customHeight="1">
      <c r="A34" s="12"/>
      <c r="B34" s="13"/>
      <c r="C34" s="14"/>
      <c r="D34" s="14" t="s">
        <v>91</v>
      </c>
      <c r="E34" s="14"/>
      <c r="F34" s="13"/>
      <c r="G34" s="14"/>
      <c r="H34" s="14"/>
      <c r="I34" s="14"/>
      <c r="J34" s="26"/>
      <c r="K34" s="26"/>
      <c r="L34" s="26"/>
      <c r="M34" s="50"/>
      <c r="N34" s="50"/>
      <c r="O34" s="383" t="str">
        <f>IF('行政コスト計算書及び純資産変動計算書(PL＆NW)円単位'!O34:P34=0, "-",ROUND('行政コスト計算書及び純資産変動計算書(PL＆NW)円単位'!O34:P34 /設定!$J$3, 0))</f>
        <v>-</v>
      </c>
      <c r="P34" s="384"/>
      <c r="Q34" s="234" t="str">
        <f>IFERROR(O34 /$O$33, "-")</f>
        <v>-</v>
      </c>
      <c r="R34" s="41"/>
      <c r="S34" s="41"/>
      <c r="T34" s="41"/>
      <c r="U34" s="41"/>
    </row>
    <row r="35" spans="1:21" s="11" customFormat="1" ht="15.15" customHeight="1">
      <c r="A35" s="12"/>
      <c r="B35" s="13"/>
      <c r="C35" s="13"/>
      <c r="D35" s="20" t="s">
        <v>92</v>
      </c>
      <c r="E35" s="20"/>
      <c r="F35" s="14"/>
      <c r="G35" s="20"/>
      <c r="H35" s="14"/>
      <c r="I35" s="14"/>
      <c r="J35" s="14"/>
      <c r="K35" s="14"/>
      <c r="L35" s="13"/>
      <c r="M35" s="13"/>
      <c r="N35" s="13"/>
      <c r="O35" s="383" t="e">
        <f>IF('行政コスト計算書及び純資産変動計算書(PL＆NW)円単位'!O35:P35=0, "-",ROUND('行政コスト計算書及び純資産変動計算書(PL＆NW)円単位'!O35:P35 /設定!$J$3, 0))</f>
        <v>#DIV/0!</v>
      </c>
      <c r="P35" s="384"/>
      <c r="Q35" s="234" t="str">
        <f>IFERROR(O35 /$O$33, "-")</f>
        <v>-</v>
      </c>
      <c r="R35" s="41"/>
      <c r="S35" s="41"/>
      <c r="T35" s="41"/>
      <c r="U35" s="41"/>
    </row>
    <row r="36" spans="1:21" s="11" customFormat="1" ht="15.15" customHeight="1">
      <c r="A36" s="12"/>
      <c r="B36" s="13"/>
      <c r="C36" s="13"/>
      <c r="D36" s="13" t="s">
        <v>93</v>
      </c>
      <c r="E36" s="13"/>
      <c r="F36" s="14"/>
      <c r="G36" s="13"/>
      <c r="H36" s="14"/>
      <c r="I36" s="13"/>
      <c r="J36" s="14"/>
      <c r="K36" s="14"/>
      <c r="L36" s="13"/>
      <c r="M36" s="13"/>
      <c r="N36" s="13"/>
      <c r="O36" s="383" t="str">
        <f>IF('行政コスト計算書及び純資産変動計算書(PL＆NW)円単位'!O36:P36=0, "-",ROUND('行政コスト計算書及び純資産変動計算書(PL＆NW)円単位'!O36:P36 /設定!$J$3, 0))</f>
        <v>-</v>
      </c>
      <c r="P36" s="384"/>
      <c r="Q36" s="234" t="str">
        <f>IFERROR(O36 /$O$33, "-")</f>
        <v>-</v>
      </c>
      <c r="R36" s="41"/>
      <c r="S36" s="41"/>
      <c r="T36" s="41"/>
      <c r="U36" s="41"/>
    </row>
    <row r="37" spans="1:21" s="11" customFormat="1" ht="15.15" customHeight="1">
      <c r="A37" s="12"/>
      <c r="B37" s="13"/>
      <c r="C37" s="13"/>
      <c r="D37" s="14" t="s">
        <v>94</v>
      </c>
      <c r="E37" s="14"/>
      <c r="F37" s="14"/>
      <c r="G37" s="14"/>
      <c r="H37" s="14"/>
      <c r="I37" s="14"/>
      <c r="J37" s="14"/>
      <c r="K37" s="14"/>
      <c r="L37" s="13"/>
      <c r="M37" s="13"/>
      <c r="N37" s="13"/>
      <c r="O37" s="383" t="str">
        <f>IF('行政コスト計算書及び純資産変動計算書(PL＆NW)円単位'!O37:P37=0, "-",ROUND('行政コスト計算書及び純資産変動計算書(PL＆NW)円単位'!O37:P37 /設定!$J$3, 0))</f>
        <v>-</v>
      </c>
      <c r="P37" s="384"/>
      <c r="Q37" s="234" t="str">
        <f>IFERROR(O37 /$O$33, "-")</f>
        <v>-</v>
      </c>
      <c r="R37" s="41"/>
      <c r="S37" s="41"/>
      <c r="T37" s="41"/>
      <c r="U37" s="41"/>
    </row>
    <row r="38" spans="1:21" s="11" customFormat="1" ht="15.15" customHeight="1">
      <c r="A38" s="12"/>
      <c r="B38" s="13"/>
      <c r="C38" s="13"/>
      <c r="D38" s="14" t="s">
        <v>42</v>
      </c>
      <c r="E38" s="14"/>
      <c r="F38" s="14"/>
      <c r="G38" s="14"/>
      <c r="H38" s="14"/>
      <c r="I38" s="14"/>
      <c r="J38" s="14"/>
      <c r="K38" s="14"/>
      <c r="L38" s="13"/>
      <c r="M38" s="13"/>
      <c r="N38" s="13"/>
      <c r="O38" s="383" t="str">
        <f>IF('行政コスト計算書及び純資産変動計算書(PL＆NW)円単位'!O38:P38=0, "-",ROUND('行政コスト計算書及び純資産変動計算書(PL＆NW)円単位'!O38:P38 /設定!$J$3, 0))</f>
        <v>-</v>
      </c>
      <c r="P38" s="384"/>
      <c r="Q38" s="234" t="str">
        <f>IFERROR(O38 /$O$33, "-")</f>
        <v>-</v>
      </c>
      <c r="R38" s="41"/>
      <c r="S38" s="41"/>
      <c r="T38" s="41"/>
      <c r="U38" s="41"/>
    </row>
    <row r="39" spans="1:21" s="11" customFormat="1" ht="15.15" customHeight="1" thickBot="1">
      <c r="A39" s="12"/>
      <c r="B39" s="13"/>
      <c r="C39" s="14" t="s">
        <v>95</v>
      </c>
      <c r="D39" s="14"/>
      <c r="E39" s="14"/>
      <c r="F39" s="14"/>
      <c r="G39" s="14"/>
      <c r="H39" s="14"/>
      <c r="I39" s="14"/>
      <c r="J39" s="26"/>
      <c r="K39" s="26"/>
      <c r="L39" s="26"/>
      <c r="M39" s="13"/>
      <c r="N39" s="27"/>
      <c r="O39" s="383" t="e">
        <f>IF('行政コスト計算書及び純資産変動計算書(PL＆NW)円単位'!O39:P39=0, "-",ROUND('行政コスト計算書及び純資産変動計算書(PL＆NW)円単位'!O39:P39 /設定!$J$3, 0))</f>
        <v>#DIV/0!</v>
      </c>
      <c r="P39" s="384"/>
      <c r="Q39" s="234" t="str">
        <f>IFERROR(O39 /$O$39, "-")</f>
        <v>-</v>
      </c>
      <c r="R39" s="41"/>
      <c r="S39" s="41"/>
      <c r="T39" s="41"/>
      <c r="U39" s="41"/>
    </row>
    <row r="40" spans="1:21" s="11" customFormat="1" ht="15.15" customHeight="1">
      <c r="A40" s="12"/>
      <c r="B40" s="13"/>
      <c r="C40" s="13"/>
      <c r="D40" s="14" t="s">
        <v>96</v>
      </c>
      <c r="E40" s="14"/>
      <c r="F40" s="14"/>
      <c r="G40" s="14"/>
      <c r="H40" s="14"/>
      <c r="I40" s="14"/>
      <c r="J40" s="26"/>
      <c r="K40" s="26"/>
      <c r="L40" s="26"/>
      <c r="M40" s="13"/>
      <c r="N40" s="27"/>
      <c r="O40" s="383" t="e">
        <f>IF('行政コスト計算書及び純資産変動計算書(PL＆NW)円単位'!O40:P40=0, "-",ROUND('行政コスト計算書及び純資産変動計算書(PL＆NW)円単位'!O40:P40 /設定!$J$3, 0))</f>
        <v>#DIV/0!</v>
      </c>
      <c r="P40" s="384"/>
      <c r="Q40" s="234" t="str">
        <f>IFERROR(O40 /$O$39,"-")</f>
        <v>-</v>
      </c>
      <c r="R40" s="314" t="s">
        <v>2</v>
      </c>
      <c r="S40" s="314"/>
      <c r="T40" s="314"/>
      <c r="U40" s="315"/>
    </row>
    <row r="41" spans="1:21" s="11" customFormat="1" ht="15.15" customHeight="1" thickBot="1">
      <c r="A41" s="12"/>
      <c r="B41" s="13"/>
      <c r="C41" s="13"/>
      <c r="D41" s="14" t="s">
        <v>15</v>
      </c>
      <c r="E41" s="14"/>
      <c r="F41" s="14"/>
      <c r="G41" s="14"/>
      <c r="H41" s="14"/>
      <c r="I41" s="14"/>
      <c r="J41" s="26"/>
      <c r="K41" s="26"/>
      <c r="L41" s="26"/>
      <c r="M41" s="43"/>
      <c r="N41" s="44"/>
      <c r="O41" s="383" t="e">
        <f>IF('行政コスト計算書及び純資産変動計算書(PL＆NW)円単位'!O41:P41=0, "-",ROUND('行政コスト計算書及び純資産変動計算書(PL＆NW)円単位'!O41:P41 /設定!$J$3, 0))</f>
        <v>#DIV/0!</v>
      </c>
      <c r="P41" s="384"/>
      <c r="Q41" s="236" t="str">
        <f>IFERROR(O41 /$O$39, "-")</f>
        <v>-</v>
      </c>
      <c r="R41" s="316" t="s">
        <v>97</v>
      </c>
      <c r="S41" s="317"/>
      <c r="T41" s="318" t="s">
        <v>98</v>
      </c>
      <c r="U41" s="319"/>
    </row>
    <row r="42" spans="1:21" s="11" customFormat="1" ht="15.15" customHeight="1">
      <c r="A42" s="45"/>
      <c r="B42" s="46" t="s">
        <v>209</v>
      </c>
      <c r="C42" s="46"/>
      <c r="D42" s="47"/>
      <c r="E42" s="47"/>
      <c r="F42" s="47"/>
      <c r="G42" s="47"/>
      <c r="H42" s="47"/>
      <c r="I42" s="47"/>
      <c r="J42" s="47"/>
      <c r="K42" s="47"/>
      <c r="L42" s="48"/>
      <c r="M42" s="48"/>
      <c r="N42" s="48"/>
      <c r="O42" s="387" t="e">
        <f>IF('行政コスト計算書及び純資産変動計算書(PL＆NW)円単位'!O42:P42=0, "-",ROUND('行政コスト計算書及び純資産変動計算書(PL＆NW)円単位'!O42:P42 /設定!$J$3, 0))</f>
        <v>#DIV/0!</v>
      </c>
      <c r="P42" s="388"/>
      <c r="Q42" s="236" t="s">
        <v>203</v>
      </c>
      <c r="R42" s="389"/>
      <c r="S42" s="390"/>
      <c r="T42" s="391" t="e">
        <f>IF('行政コスト計算書及び純資産変動計算書(PL＆NW)円単位'!S42:S42=0, "-",ROUND('行政コスト計算書及び純資産変動計算書(PL＆NW)円単位'!S42:S42 /設定!$J$3, 0))</f>
        <v>#DIV/0!</v>
      </c>
      <c r="U42" s="392"/>
    </row>
    <row r="43" spans="1:21" s="11" customFormat="1" ht="15.15" customHeight="1">
      <c r="A43" s="12"/>
      <c r="B43" s="13" t="s">
        <v>100</v>
      </c>
      <c r="C43" s="13"/>
      <c r="D43" s="13"/>
      <c r="E43" s="26"/>
      <c r="F43" s="26"/>
      <c r="G43" s="26"/>
      <c r="H43" s="26"/>
      <c r="I43" s="26"/>
      <c r="J43" s="26"/>
      <c r="K43" s="25"/>
      <c r="L43" s="26"/>
      <c r="M43" s="26"/>
      <c r="N43" s="26"/>
      <c r="O43" s="383" t="e">
        <f>IF('行政コスト計算書及び純資産変動計算書(PL＆NW)円単位'!O43:P43=0, "-",ROUND('行政コスト計算書及び純資産変動計算書(PL＆NW)円単位'!O43:P43 /設定!$J$3, 0))</f>
        <v>#DIV/0!</v>
      </c>
      <c r="P43" s="384"/>
      <c r="Q43" s="234" t="str">
        <f>IFERROR(O43/$O$43, "-")</f>
        <v>-</v>
      </c>
      <c r="R43" s="393"/>
      <c r="S43" s="393"/>
      <c r="T43" s="383" t="e">
        <f>IF('行政コスト計算書及び純資産変動計算書(PL＆NW)円単位'!S43:S43=0, "-",ROUND('行政コスト計算書及び純資産変動計算書(PL＆NW)円単位'!S43:S43 /設定!$J$3, 0))</f>
        <v>#DIV/0!</v>
      </c>
      <c r="U43" s="384"/>
    </row>
    <row r="44" spans="1:21" s="11" customFormat="1" ht="15.15" customHeight="1">
      <c r="A44" s="12"/>
      <c r="B44" s="13"/>
      <c r="C44" s="13" t="s">
        <v>101</v>
      </c>
      <c r="D44" s="13"/>
      <c r="E44" s="51"/>
      <c r="F44" s="51"/>
      <c r="G44" s="51"/>
      <c r="H44" s="51"/>
      <c r="I44" s="51"/>
      <c r="J44" s="13"/>
      <c r="K44" s="25"/>
      <c r="L44" s="26"/>
      <c r="M44" s="26"/>
      <c r="N44" s="26"/>
      <c r="O44" s="383" t="e">
        <f>IF('行政コスト計算書及び純資産変動計算書(PL＆NW)円単位'!O44:P44=0, "-",ROUND('行政コスト計算書及び純資産変動計算書(PL＆NW)円単位'!O44:P44 /設定!$J$3, 0))</f>
        <v>#DIV/0!</v>
      </c>
      <c r="P44" s="384"/>
      <c r="Q44" s="234" t="str">
        <f>IFERROR(O44/$O$43, "-")</f>
        <v>-</v>
      </c>
      <c r="R44" s="394"/>
      <c r="S44" s="394"/>
      <c r="T44" s="383" t="e">
        <f>IF('行政コスト計算書及び純資産変動計算書(PL＆NW)円単位'!S44:S44=0, "-",ROUND('行政コスト計算書及び純資産変動計算書(PL＆NW)円単位'!S44:S44 /設定!$J$3, 0))</f>
        <v>#DIV/0!</v>
      </c>
      <c r="U44" s="384"/>
    </row>
    <row r="45" spans="1:21" s="11" customFormat="1" ht="15.15" customHeight="1">
      <c r="A45" s="52"/>
      <c r="B45" s="13"/>
      <c r="C45" s="13" t="s">
        <v>102</v>
      </c>
      <c r="D45" s="53"/>
      <c r="E45" s="53"/>
      <c r="F45" s="53"/>
      <c r="G45" s="53"/>
      <c r="H45" s="53"/>
      <c r="I45" s="53"/>
      <c r="J45" s="13"/>
      <c r="K45" s="25"/>
      <c r="L45" s="26"/>
      <c r="M45" s="26"/>
      <c r="N45" s="26"/>
      <c r="O45" s="383" t="e">
        <f>IF('行政コスト計算書及び純資産変動計算書(PL＆NW)円単位'!O45:P45=0, "-",ROUND('行政コスト計算書及び純資産変動計算書(PL＆NW)円単位'!O45:P45 /設定!$J$3, 0))</f>
        <v>#DIV/0!</v>
      </c>
      <c r="P45" s="384"/>
      <c r="Q45" s="234" t="str">
        <f>IFERROR(O45/$O$43, "-")</f>
        <v>-</v>
      </c>
      <c r="R45" s="395"/>
      <c r="S45" s="395"/>
      <c r="T45" s="396" t="e">
        <f>IF('行政コスト計算書及び純資産変動計算書(PL＆NW)円単位'!S45:S45=0, "-",ROUND('行政コスト計算書及び純資産変動計算書(PL＆NW)円単位'!S45:S45 /設定!$J$3, 0))</f>
        <v>#DIV/0!</v>
      </c>
      <c r="U45" s="397"/>
    </row>
    <row r="46" spans="1:21" s="11" customFormat="1" ht="15.15" customHeight="1">
      <c r="A46" s="45"/>
      <c r="B46" s="46" t="s">
        <v>103</v>
      </c>
      <c r="C46" s="54"/>
      <c r="D46" s="55"/>
      <c r="E46" s="55"/>
      <c r="F46" s="55"/>
      <c r="G46" s="56"/>
      <c r="H46" s="56"/>
      <c r="I46" s="56"/>
      <c r="J46" s="46"/>
      <c r="K46" s="46"/>
      <c r="L46" s="46"/>
      <c r="M46" s="46"/>
      <c r="N46" s="46"/>
      <c r="O46" s="387" t="e">
        <f>IF('行政コスト計算書及び純資産変動計算書(PL＆NW)円単位'!O46:P46=0, "-",ROUND('行政コスト計算書及び純資産変動計算書(PL＆NW)円単位'!O46:P46 /設定!$J$3, 0))</f>
        <v>#DIV/0!</v>
      </c>
      <c r="P46" s="388"/>
      <c r="Q46" s="235" t="s">
        <v>203</v>
      </c>
      <c r="R46" s="398"/>
      <c r="S46" s="398"/>
      <c r="T46" s="396" t="e">
        <f>IF('行政コスト計算書及び純資産変動計算書(PL＆NW)円単位'!S46:S46=0, "-",ROUND('行政コスト計算書及び純資産変動計算書(PL＆NW)円単位'!S46:S46 /設定!$J$3, 0))</f>
        <v>#DIV/0!</v>
      </c>
      <c r="U46" s="397"/>
    </row>
    <row r="47" spans="1:21" s="11" customFormat="1" ht="15.15" customHeight="1">
      <c r="A47" s="12"/>
      <c r="B47" s="13" t="s">
        <v>104</v>
      </c>
      <c r="C47" s="13"/>
      <c r="D47" s="53"/>
      <c r="E47" s="53"/>
      <c r="F47" s="53"/>
      <c r="G47" s="51"/>
      <c r="H47" s="51"/>
      <c r="I47" s="51"/>
      <c r="J47" s="13"/>
      <c r="K47" s="13"/>
      <c r="L47" s="13"/>
      <c r="M47" s="13"/>
      <c r="N47" s="13"/>
      <c r="O47" s="399"/>
      <c r="P47" s="400"/>
      <c r="Q47" s="234" t="s">
        <v>190</v>
      </c>
      <c r="R47" s="383" t="e">
        <f>IF('行政コスト計算書及び純資産変動計算書(PL＆NW)円単位'!Q47:Q47=0, "-",ROUND('行政コスト計算書及び純資産変動計算書(PL＆NW)円単位'!Q47:Q47 /設定!$J$3, 0))</f>
        <v>#DIV/0!</v>
      </c>
      <c r="S47" s="401"/>
      <c r="T47" s="402" t="e">
        <f>IF('行政コスト計算書及び純資産変動計算書(PL＆NW)円単位'!S47:S47=0, "-",ROUND('行政コスト計算書及び純資産変動計算書(PL＆NW)円単位'!S47:S47 /設定!$J$3, 0))</f>
        <v>#DIV/0!</v>
      </c>
      <c r="U47" s="403"/>
    </row>
    <row r="48" spans="1:21" s="11" customFormat="1" ht="15.15" customHeight="1">
      <c r="A48" s="12"/>
      <c r="B48" s="13"/>
      <c r="C48" s="53" t="s">
        <v>105</v>
      </c>
      <c r="D48" s="53"/>
      <c r="E48" s="53"/>
      <c r="F48" s="51"/>
      <c r="G48" s="51"/>
      <c r="H48" s="51"/>
      <c r="I48" s="51"/>
      <c r="J48" s="13"/>
      <c r="K48" s="13"/>
      <c r="L48" s="13"/>
      <c r="M48" s="13"/>
      <c r="N48" s="13"/>
      <c r="O48" s="399"/>
      <c r="P48" s="400"/>
      <c r="Q48" s="234" t="s">
        <v>210</v>
      </c>
      <c r="R48" s="383" t="e">
        <f>IF('行政コスト計算書及び純資産変動計算書(PL＆NW)円単位'!Q48:Q48=0, "-",ROUND('行政コスト計算書及び純資産変動計算書(PL＆NW)円単位'!Q48:Q48 /設定!$J$3, 0))</f>
        <v>#DIV/0!</v>
      </c>
      <c r="S48" s="401"/>
      <c r="T48" s="383" t="e">
        <f>IF('行政コスト計算書及び純資産変動計算書(PL＆NW)円単位'!S48:S48=0, "-",ROUND('行政コスト計算書及び純資産変動計算書(PL＆NW)円単位'!S48:S48 /設定!$J$3, 0))</f>
        <v>#DIV/0!</v>
      </c>
      <c r="U48" s="384"/>
    </row>
    <row r="49" spans="1:21" s="11" customFormat="1" ht="15.15" customHeight="1">
      <c r="A49" s="12"/>
      <c r="B49" s="13"/>
      <c r="C49" s="53" t="s">
        <v>106</v>
      </c>
      <c r="D49" s="53"/>
      <c r="E49" s="53"/>
      <c r="F49" s="53"/>
      <c r="G49" s="51"/>
      <c r="H49" s="51"/>
      <c r="I49" s="51"/>
      <c r="J49" s="13"/>
      <c r="K49" s="13"/>
      <c r="L49" s="13"/>
      <c r="M49" s="13"/>
      <c r="N49" s="13"/>
      <c r="O49" s="399"/>
      <c r="P49" s="400"/>
      <c r="Q49" s="234" t="s">
        <v>203</v>
      </c>
      <c r="R49" s="383" t="e">
        <f>IF('行政コスト計算書及び純資産変動計算書(PL＆NW)円単位'!Q49:Q49=0, "-",ROUND('行政コスト計算書及び純資産変動計算書(PL＆NW)円単位'!Q49:Q49 /設定!$J$3, 0))</f>
        <v>#DIV/0!</v>
      </c>
      <c r="S49" s="401"/>
      <c r="T49" s="383" t="e">
        <f>IF('行政コスト計算書及び純資産変動計算書(PL＆NW)円単位'!S49:S49=0, "-",ROUND('行政コスト計算書及び純資産変動計算書(PL＆NW)円単位'!S49:S49 /設定!$J$3, 0))</f>
        <v>#DIV/0!</v>
      </c>
      <c r="U49" s="384"/>
    </row>
    <row r="50" spans="1:21" s="11" customFormat="1" ht="15.15" customHeight="1">
      <c r="A50" s="12"/>
      <c r="B50" s="13"/>
      <c r="C50" s="53" t="s">
        <v>107</v>
      </c>
      <c r="D50" s="53"/>
      <c r="E50" s="53"/>
      <c r="F50" s="53"/>
      <c r="G50" s="51"/>
      <c r="H50" s="51"/>
      <c r="I50" s="51"/>
      <c r="J50" s="13"/>
      <c r="K50" s="13"/>
      <c r="L50" s="13"/>
      <c r="M50" s="13"/>
      <c r="N50" s="13"/>
      <c r="O50" s="399"/>
      <c r="P50" s="400"/>
      <c r="Q50" s="234" t="s">
        <v>203</v>
      </c>
      <c r="R50" s="383" t="e">
        <f>IF('行政コスト計算書及び純資産変動計算書(PL＆NW)円単位'!Q50:Q50=0, "-",ROUND('行政コスト計算書及び純資産変動計算書(PL＆NW)円単位'!Q50:Q50 /設定!$J$3, 0))</f>
        <v>#DIV/0!</v>
      </c>
      <c r="S50" s="401"/>
      <c r="T50" s="383" t="e">
        <f>IF('行政コスト計算書及び純資産変動計算書(PL＆NW)円単位'!S50:S50=0, "-",ROUND('行政コスト計算書及び純資産変動計算書(PL＆NW)円単位'!S50:S50 /設定!$J$3, 0))</f>
        <v>#DIV/0!</v>
      </c>
      <c r="U50" s="384"/>
    </row>
    <row r="51" spans="1:21" s="11" customFormat="1" ht="15.15" customHeight="1">
      <c r="A51" s="12"/>
      <c r="B51" s="13"/>
      <c r="C51" s="53" t="s">
        <v>108</v>
      </c>
      <c r="D51" s="53"/>
      <c r="E51" s="53"/>
      <c r="F51" s="53"/>
      <c r="G51" s="51"/>
      <c r="H51" s="15"/>
      <c r="I51" s="51"/>
      <c r="J51" s="13"/>
      <c r="K51" s="13"/>
      <c r="L51" s="13"/>
      <c r="M51" s="13"/>
      <c r="N51" s="13"/>
      <c r="O51" s="399"/>
      <c r="P51" s="400"/>
      <c r="Q51" s="234" t="s">
        <v>203</v>
      </c>
      <c r="R51" s="383" t="e">
        <f>IF('行政コスト計算書及び純資産変動計算書(PL＆NW)円単位'!Q51:Q51=0, "-",ROUND('行政コスト計算書及び純資産変動計算書(PL＆NW)円単位'!Q51:Q51 /設定!$J$3, 0))</f>
        <v>#DIV/0!</v>
      </c>
      <c r="S51" s="401"/>
      <c r="T51" s="383" t="e">
        <f>IF('行政コスト計算書及び純資産変動計算書(PL＆NW)円単位'!S51:S51=0, "-",ROUND('行政コスト計算書及び純資産変動計算書(PL＆NW)円単位'!S51:S51 /設定!$J$3, 0))</f>
        <v>#DIV/0!</v>
      </c>
      <c r="U51" s="384"/>
    </row>
    <row r="52" spans="1:21" s="11" customFormat="1" ht="15.15" customHeight="1">
      <c r="A52" s="12"/>
      <c r="B52" s="13" t="s">
        <v>109</v>
      </c>
      <c r="C52" s="13"/>
      <c r="D52" s="53"/>
      <c r="E52" s="57"/>
      <c r="F52" s="57"/>
      <c r="G52" s="57"/>
      <c r="H52" s="57"/>
      <c r="I52" s="57"/>
      <c r="J52" s="26"/>
      <c r="K52" s="13"/>
      <c r="L52" s="13"/>
      <c r="M52" s="13"/>
      <c r="N52" s="13"/>
      <c r="O52" s="383" t="str">
        <f>IF('行政コスト計算書及び純資産変動計算書(PL＆NW)円単位'!O52:P52=0, "-",ROUND('行政コスト計算書及び純資産変動計算書(PL＆NW)円単位'!O52:P52 /設定!$J$3, 0))</f>
        <v>-</v>
      </c>
      <c r="P52" s="384"/>
      <c r="Q52" s="234" t="s">
        <v>190</v>
      </c>
      <c r="R52" s="383" t="str">
        <f>IF('行政コスト計算書及び純資産変動計算書(PL＆NW)円単位'!Q52:Q52=0, "-",ROUND('行政コスト計算書及び純資産変動計算書(PL＆NW)円単位'!Q52:Q52 /設定!$J$3, 0))</f>
        <v>-</v>
      </c>
      <c r="S52" s="401"/>
      <c r="T52" s="399"/>
      <c r="U52" s="400"/>
    </row>
    <row r="53" spans="1:21" s="11" customFormat="1" ht="15.15" customHeight="1">
      <c r="A53" s="12"/>
      <c r="B53" s="13" t="s">
        <v>110</v>
      </c>
      <c r="C53" s="13"/>
      <c r="D53" s="53"/>
      <c r="E53" s="58"/>
      <c r="F53" s="57"/>
      <c r="G53" s="57"/>
      <c r="H53" s="57"/>
      <c r="I53" s="57"/>
      <c r="J53" s="26"/>
      <c r="K53" s="50"/>
      <c r="L53" s="50"/>
      <c r="M53" s="50"/>
      <c r="N53" s="50"/>
      <c r="O53" s="383" t="e">
        <f>IF('行政コスト計算書及び純資産変動計算書(PL＆NW)円単位'!O53:P53=0, "-",ROUND('行政コスト計算書及び純資産変動計算書(PL＆NW)円単位'!O53:P53 /設定!$J$3, 0))</f>
        <v>#DIV/0!</v>
      </c>
      <c r="P53" s="384"/>
      <c r="Q53" s="234" t="s">
        <v>190</v>
      </c>
      <c r="R53" s="383" t="e">
        <f>IF('行政コスト計算書及び純資産変動計算書(PL＆NW)円単位'!Q53:Q53=0, "-",ROUND('行政コスト計算書及び純資産変動計算書(PL＆NW)円単位'!Q53:Q53 /設定!$J$3, 0))</f>
        <v>#DIV/0!</v>
      </c>
      <c r="S53" s="401"/>
      <c r="T53" s="399"/>
      <c r="U53" s="400"/>
    </row>
    <row r="54" spans="1:21" s="11" customFormat="1" ht="15.15" customHeight="1">
      <c r="A54" s="52"/>
      <c r="B54" s="43" t="s">
        <v>15</v>
      </c>
      <c r="C54" s="43"/>
      <c r="D54" s="59"/>
      <c r="E54" s="60"/>
      <c r="F54" s="60"/>
      <c r="G54" s="61"/>
      <c r="H54" s="61"/>
      <c r="I54" s="61"/>
      <c r="J54" s="62"/>
      <c r="K54" s="43"/>
      <c r="L54" s="43"/>
      <c r="M54" s="43"/>
      <c r="N54" s="43"/>
      <c r="O54" s="396" t="e">
        <f>IF('行政コスト計算書及び純資産変動計算書(PL＆NW)円単位'!O54:P54=0, "-",ROUND('行政コスト計算書及び純資産変動計算書(PL＆NW)円単位'!O54:P54 /設定!$J$3, 0))</f>
        <v>#DIV/0!</v>
      </c>
      <c r="P54" s="397"/>
      <c r="Q54" s="234" t="s">
        <v>205</v>
      </c>
      <c r="R54" s="383" t="e">
        <f>IF('行政コスト計算書及び純資産変動計算書(PL＆NW)円単位'!Q54:Q54=0, "-",ROUND('行政コスト計算書及び純資産変動計算書(PL＆NW)円単位'!Q54:Q54 /設定!$J$3, 0))</f>
        <v>#DIV/0!</v>
      </c>
      <c r="S54" s="401"/>
      <c r="T54" s="383" t="e">
        <f>IF('行政コスト計算書及び純資産変動計算書(PL＆NW)円単位'!S54:S54=0, "-",ROUND('行政コスト計算書及び純資産変動計算書(PL＆NW)円単位'!S54:S54 /設定!$J$3, 0))</f>
        <v>#DIV/0!</v>
      </c>
      <c r="U54" s="384"/>
    </row>
    <row r="55" spans="1:21" s="11" customFormat="1" ht="15.15" customHeight="1">
      <c r="A55" s="63" t="s">
        <v>111</v>
      </c>
      <c r="B55" s="64"/>
      <c r="C55" s="65"/>
      <c r="D55" s="66"/>
      <c r="E55" s="67"/>
      <c r="F55" s="68"/>
      <c r="G55" s="68"/>
      <c r="H55" s="69"/>
      <c r="I55" s="68"/>
      <c r="J55" s="70"/>
      <c r="K55" s="64"/>
      <c r="L55" s="64"/>
      <c r="M55" s="64"/>
      <c r="N55" s="64"/>
      <c r="O55" s="387" t="e">
        <f>IF('行政コスト計算書及び純資産変動計算書(PL＆NW)円単位'!O55:P55=0, "-",ROUND('行政コスト計算書及び純資産変動計算書(PL＆NW)円単位'!O55:P55 /設定!$J$3, 0))</f>
        <v>#DIV/0!</v>
      </c>
      <c r="P55" s="388"/>
      <c r="Q55" s="235" t="s">
        <v>203</v>
      </c>
      <c r="R55" s="404" t="e">
        <f>IF('行政コスト計算書及び純資産変動計算書(PL＆NW)円単位'!Q55:Q55=0, "-",ROUND('行政コスト計算書及び純資産変動計算書(PL＆NW)円単位'!Q55:Q55 /設定!$J$3, 0))</f>
        <v>#DIV/0!</v>
      </c>
      <c r="S55" s="405"/>
      <c r="T55" s="387" t="e">
        <f>IF('行政コスト計算書及び純資産変動計算書(PL＆NW)円単位'!S55:S55=0, "-",ROUND('行政コスト計算書及び純資産変動計算書(PL＆NW)円単位'!S55:S55 /設定!$J$3, 0))</f>
        <v>#DIV/0!</v>
      </c>
      <c r="U55" s="388"/>
    </row>
    <row r="56" spans="1:21" s="11" customFormat="1" ht="15.15" customHeight="1" thickBot="1">
      <c r="A56" s="63" t="s">
        <v>112</v>
      </c>
      <c r="B56" s="64"/>
      <c r="C56" s="65"/>
      <c r="D56" s="66"/>
      <c r="E56" s="67"/>
      <c r="F56" s="68"/>
      <c r="G56" s="68"/>
      <c r="H56" s="69"/>
      <c r="I56" s="68"/>
      <c r="J56" s="70"/>
      <c r="K56" s="64"/>
      <c r="L56" s="64"/>
      <c r="M56" s="64"/>
      <c r="N56" s="64"/>
      <c r="O56" s="383" t="e">
        <f>IF('行政コスト計算書及び純資産変動計算書(PL＆NW)円単位'!O56:P56=0, "-",ROUND('行政コスト計算書及び純資産変動計算書(PL＆NW)円単位'!O56:P56 /設定!$J$3, 0))</f>
        <v>#DIV/0!</v>
      </c>
      <c r="P56" s="384"/>
      <c r="Q56" s="234" t="s">
        <v>205</v>
      </c>
      <c r="R56" s="406" t="e">
        <f>IF('行政コスト計算書及び純資産変動計算書(PL＆NW)円単位'!Q56:Q56=0, "-",ROUND('行政コスト計算書及び純資産変動計算書(PL＆NW)円単位'!Q56:Q56 /設定!$J$3, 0))</f>
        <v>#DIV/0!</v>
      </c>
      <c r="S56" s="407"/>
      <c r="T56" s="408" t="e">
        <f>IF('行政コスト計算書及び純資産変動計算書(PL＆NW)円単位'!S56:S56=0, "-",ROUND('行政コスト計算書及び純資産変動計算書(PL＆NW)円単位'!S56:S56 /設定!$J$3, 0))</f>
        <v>#DIV/0!</v>
      </c>
      <c r="U56" s="409"/>
    </row>
    <row r="57" spans="1:21" s="11" customFormat="1" ht="15.15" customHeight="1" thickBot="1">
      <c r="A57" s="71" t="s">
        <v>113</v>
      </c>
      <c r="B57" s="72"/>
      <c r="C57" s="73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410" t="e">
        <f>IF('行政コスト計算書及び純資産変動計算書(PL＆NW)円単位'!O57:P57=0, "-",ROUND('行政コスト計算書及び純資産変動計算書(PL＆NW)円単位'!O57:P57 /設定!$J$3, 0))</f>
        <v>#DIV/0!</v>
      </c>
      <c r="P57" s="411"/>
      <c r="Q57" s="237" t="s">
        <v>203</v>
      </c>
      <c r="R57" s="412" t="e">
        <f>IF('行政コスト計算書及び純資産変動計算書(PL＆NW)円単位'!Q57:Q57=0, "-",ROUND('行政コスト計算書及び純資産変動計算書(PL＆NW)円単位'!Q57:Q57 /設定!$J$3, 0))</f>
        <v>#DIV/0!</v>
      </c>
      <c r="S57" s="413"/>
      <c r="T57" s="410" t="e">
        <f>IF('行政コスト計算書及び純資産変動計算書(PL＆NW)円単位'!S57:S57=0, "-",ROUND('行政コスト計算書及び純資産変動計算書(PL＆NW)円単位'!S57:S57 /設定!$J$3, 0))</f>
        <v>#DIV/0!</v>
      </c>
      <c r="U57" s="411"/>
    </row>
    <row r="58" spans="1:21" s="11" customFormat="1" ht="12">
      <c r="O58" s="74"/>
      <c r="P58" s="74"/>
      <c r="Q58" s="74"/>
      <c r="R58" s="74"/>
      <c r="S58" s="74"/>
      <c r="T58" s="74"/>
      <c r="U58" s="74"/>
    </row>
    <row r="59" spans="1:21" s="11" customFormat="1" ht="12"/>
  </sheetData>
  <mergeCells count="91">
    <mergeCell ref="O13:P13"/>
    <mergeCell ref="R2:U2"/>
    <mergeCell ref="A3:U3"/>
    <mergeCell ref="A4:U4"/>
    <mergeCell ref="A5:U5"/>
    <mergeCell ref="A7:N7"/>
    <mergeCell ref="O7:P7"/>
    <mergeCell ref="O8:P8"/>
    <mergeCell ref="O9:P9"/>
    <mergeCell ref="O10:P10"/>
    <mergeCell ref="O11:P11"/>
    <mergeCell ref="O12:P12"/>
    <mergeCell ref="O25:P25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37:P37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8:P38"/>
    <mergeCell ref="O39:P39"/>
    <mergeCell ref="O40:P40"/>
    <mergeCell ref="R40:U40"/>
    <mergeCell ref="O41:P41"/>
    <mergeCell ref="R41:S41"/>
    <mergeCell ref="T41:U41"/>
    <mergeCell ref="O42:P42"/>
    <mergeCell ref="R42:S42"/>
    <mergeCell ref="T42:U42"/>
    <mergeCell ref="O43:P43"/>
    <mergeCell ref="R43:S43"/>
    <mergeCell ref="T43:U43"/>
    <mergeCell ref="O44:P44"/>
    <mergeCell ref="R44:S44"/>
    <mergeCell ref="T44:U44"/>
    <mergeCell ref="O45:P45"/>
    <mergeCell ref="R45:S45"/>
    <mergeCell ref="T45:U45"/>
    <mergeCell ref="O46:P46"/>
    <mergeCell ref="R46:S46"/>
    <mergeCell ref="T46:U46"/>
    <mergeCell ref="O47:P47"/>
    <mergeCell ref="R47:S47"/>
    <mergeCell ref="T47:U47"/>
    <mergeCell ref="O48:P48"/>
    <mergeCell ref="R48:S48"/>
    <mergeCell ref="T48:U48"/>
    <mergeCell ref="O49:P49"/>
    <mergeCell ref="R49:S49"/>
    <mergeCell ref="T49:U49"/>
    <mergeCell ref="O50:P50"/>
    <mergeCell ref="R50:S50"/>
    <mergeCell ref="T50:U50"/>
    <mergeCell ref="O51:P51"/>
    <mergeCell ref="R51:S51"/>
    <mergeCell ref="T51:U51"/>
    <mergeCell ref="O52:P52"/>
    <mergeCell ref="R52:S52"/>
    <mergeCell ref="T52:U52"/>
    <mergeCell ref="O53:P53"/>
    <mergeCell ref="R53:S53"/>
    <mergeCell ref="T53:U53"/>
    <mergeCell ref="O54:P54"/>
    <mergeCell ref="R54:S54"/>
    <mergeCell ref="T54:U54"/>
    <mergeCell ref="O55:P55"/>
    <mergeCell ref="R55:S55"/>
    <mergeCell ref="T55:U55"/>
    <mergeCell ref="O56:P56"/>
    <mergeCell ref="R56:S56"/>
    <mergeCell ref="T56:U56"/>
    <mergeCell ref="O57:P57"/>
    <mergeCell ref="R57:S57"/>
    <mergeCell ref="T57:U57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scale="91" firstPageNumber="5" fitToHeight="0" orientation="portrait" useFirstPageNumber="1" r:id="rId1"/>
  <headerFooter alignWithMargins="0">
    <oddHeader>&amp;L&amp;A</oddHeader>
  </headerFooter>
  <colBreaks count="1" manualBreakCount="1">
    <brk id="2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92D050"/>
  </sheetPr>
  <dimension ref="A1:M60"/>
  <sheetViews>
    <sheetView topLeftCell="A2" zoomScaleNormal="100" zoomScaleSheetLayoutView="96" workbookViewId="0">
      <selection activeCell="A2" sqref="A2"/>
    </sheetView>
  </sheetViews>
  <sheetFormatPr defaultRowHeight="10.8"/>
  <cols>
    <col min="1" max="10" width="2.625" customWidth="1"/>
    <col min="11" max="11" width="9.375" customWidth="1"/>
    <col min="12" max="12" width="21.375" customWidth="1"/>
  </cols>
  <sheetData>
    <row r="1" spans="1:13" hidden="1"/>
    <row r="2" spans="1:13" ht="18" customHeight="1">
      <c r="L2" s="75"/>
      <c r="M2" s="76"/>
    </row>
    <row r="3" spans="1:13" ht="19.2">
      <c r="A3" s="77"/>
      <c r="B3" s="303" t="s">
        <v>182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1:13" ht="14.4" customHeight="1">
      <c r="A4" s="13"/>
      <c r="B4" s="351" t="str">
        <f>'資金収支計算書(CF)円単位'!B4:L4</f>
        <v>自　令和 5年 4月 1日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</row>
    <row r="5" spans="1:13" ht="14.4" customHeight="1">
      <c r="A5" s="13"/>
      <c r="B5" s="351" t="str">
        <f>'資金収支計算書(CF)円単位'!B5:L5</f>
        <v>至　令和 6年 3月31日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</row>
    <row r="6" spans="1:13" ht="14.1" customHeight="1" thickBot="1">
      <c r="A6" s="13"/>
      <c r="B6" s="78" t="str">
        <f>IF('貸借対照表(BS)円単位'!B5&lt;&gt;"",'貸借対照表(BS)円単位'!B5,"")</f>
        <v>全体</v>
      </c>
      <c r="C6" s="78"/>
      <c r="D6" s="78"/>
      <c r="E6" s="78"/>
      <c r="F6" s="78"/>
      <c r="G6" s="78"/>
      <c r="H6" s="78"/>
      <c r="I6" s="78"/>
      <c r="J6" s="78"/>
      <c r="K6" s="78"/>
      <c r="L6" s="79" t="s">
        <v>157</v>
      </c>
    </row>
    <row r="7" spans="1:13" ht="14.1" customHeight="1">
      <c r="A7" s="13"/>
      <c r="B7" s="352" t="s">
        <v>1</v>
      </c>
      <c r="C7" s="353"/>
      <c r="D7" s="353"/>
      <c r="E7" s="353"/>
      <c r="F7" s="353"/>
      <c r="G7" s="353"/>
      <c r="H7" s="353"/>
      <c r="I7" s="354"/>
      <c r="J7" s="354"/>
      <c r="K7" s="355"/>
      <c r="L7" s="359" t="s">
        <v>2</v>
      </c>
      <c r="M7" s="419" t="s">
        <v>189</v>
      </c>
    </row>
    <row r="8" spans="1:13" ht="14.1" customHeight="1" thickBot="1">
      <c r="A8" s="13"/>
      <c r="B8" s="356"/>
      <c r="C8" s="357"/>
      <c r="D8" s="357"/>
      <c r="E8" s="357"/>
      <c r="F8" s="357"/>
      <c r="G8" s="357"/>
      <c r="H8" s="357"/>
      <c r="I8" s="357"/>
      <c r="J8" s="357"/>
      <c r="K8" s="358"/>
      <c r="L8" s="360"/>
      <c r="M8" s="420"/>
    </row>
    <row r="9" spans="1:13" ht="14.1" customHeight="1">
      <c r="A9" s="80"/>
      <c r="B9" s="81" t="s">
        <v>115</v>
      </c>
      <c r="C9" s="82"/>
      <c r="D9" s="82"/>
      <c r="E9" s="83"/>
      <c r="F9" s="83"/>
      <c r="G9" s="39"/>
      <c r="H9" s="83"/>
      <c r="I9" s="39"/>
      <c r="J9" s="39"/>
      <c r="K9" s="84"/>
      <c r="L9" s="85"/>
      <c r="M9" s="238"/>
    </row>
    <row r="10" spans="1:13" ht="14.1" customHeight="1">
      <c r="A10" s="32"/>
      <c r="B10" s="17"/>
      <c r="C10" s="53" t="s">
        <v>116</v>
      </c>
      <c r="D10" s="53"/>
      <c r="E10" s="51"/>
      <c r="F10" s="51"/>
      <c r="G10" s="13"/>
      <c r="H10" s="51"/>
      <c r="I10" s="13"/>
      <c r="J10" s="13"/>
      <c r="K10" s="27"/>
      <c r="L10" s="16" t="e">
        <f>IF('資金収支計算書(CF)円単位'!L10=0, "-",ROUND('資金収支計算書(CF)円単位'!L10 /設定!$J$3, 0))</f>
        <v>#DIV/0!</v>
      </c>
      <c r="M10" s="238" t="str">
        <f t="shared" ref="M10:M20" si="0">IFERROR(L10/$L$10,"-")</f>
        <v>-</v>
      </c>
    </row>
    <row r="11" spans="1:13" ht="14.1" customHeight="1">
      <c r="A11" s="32"/>
      <c r="B11" s="17"/>
      <c r="C11" s="53"/>
      <c r="D11" s="53" t="s">
        <v>117</v>
      </c>
      <c r="E11" s="51"/>
      <c r="F11" s="51"/>
      <c r="G11" s="51"/>
      <c r="H11" s="51"/>
      <c r="I11" s="13"/>
      <c r="J11" s="13"/>
      <c r="K11" s="27"/>
      <c r="L11" s="16" t="e">
        <f>IF('資金収支計算書(CF)円単位'!L11=0, "-",ROUND('資金収支計算書(CF)円単位'!L11 /設定!$J$3, 0))</f>
        <v>#DIV/0!</v>
      </c>
      <c r="M11" s="238" t="str">
        <f t="shared" si="0"/>
        <v>-</v>
      </c>
    </row>
    <row r="12" spans="1:13" ht="14.1" customHeight="1">
      <c r="A12" s="32"/>
      <c r="B12" s="17"/>
      <c r="C12" s="53"/>
      <c r="D12" s="53"/>
      <c r="E12" s="87" t="s">
        <v>118</v>
      </c>
      <c r="F12" s="51"/>
      <c r="G12" s="51"/>
      <c r="H12" s="51"/>
      <c r="I12" s="13"/>
      <c r="J12" s="13"/>
      <c r="K12" s="27"/>
      <c r="L12" s="16" t="e">
        <f>IF('資金収支計算書(CF)円単位'!L12=0, "-",ROUND('資金収支計算書(CF)円単位'!L12 /設定!$J$3, 0))</f>
        <v>#DIV/0!</v>
      </c>
      <c r="M12" s="238" t="str">
        <f t="shared" si="0"/>
        <v>-</v>
      </c>
    </row>
    <row r="13" spans="1:13" ht="14.1" customHeight="1">
      <c r="A13" s="32"/>
      <c r="B13" s="17"/>
      <c r="C13" s="53"/>
      <c r="D13" s="53"/>
      <c r="E13" s="87" t="s">
        <v>119</v>
      </c>
      <c r="F13" s="51"/>
      <c r="G13" s="51"/>
      <c r="H13" s="51"/>
      <c r="I13" s="13"/>
      <c r="J13" s="13"/>
      <c r="K13" s="27"/>
      <c r="L13" s="16" t="e">
        <f>IF('資金収支計算書(CF)円単位'!L13=0, "-",ROUND('資金収支計算書(CF)円単位'!L13 /設定!$J$3, 0))</f>
        <v>#DIV/0!</v>
      </c>
      <c r="M13" s="238" t="str">
        <f t="shared" si="0"/>
        <v>-</v>
      </c>
    </row>
    <row r="14" spans="1:13" ht="14.1" customHeight="1">
      <c r="A14" s="32"/>
      <c r="B14" s="12"/>
      <c r="C14" s="13"/>
      <c r="D14" s="13"/>
      <c r="E14" s="20" t="s">
        <v>120</v>
      </c>
      <c r="F14" s="13"/>
      <c r="G14" s="13"/>
      <c r="H14" s="13"/>
      <c r="I14" s="13"/>
      <c r="J14" s="13"/>
      <c r="K14" s="27"/>
      <c r="L14" s="16" t="e">
        <f>IF('資金収支計算書(CF)円単位'!L14=0, "-",ROUND('資金収支計算書(CF)円単位'!L14 /設定!$J$3, 0))</f>
        <v>#DIV/0!</v>
      </c>
      <c r="M14" s="238" t="str">
        <f t="shared" si="0"/>
        <v>-</v>
      </c>
    </row>
    <row r="15" spans="1:13" ht="14.1" customHeight="1">
      <c r="A15" s="32"/>
      <c r="B15" s="88"/>
      <c r="C15" s="15"/>
      <c r="D15" s="13"/>
      <c r="E15" s="15" t="s">
        <v>121</v>
      </c>
      <c r="F15" s="15"/>
      <c r="G15" s="15"/>
      <c r="H15" s="15"/>
      <c r="I15" s="13"/>
      <c r="J15" s="13"/>
      <c r="K15" s="27"/>
      <c r="L15" s="16" t="e">
        <f>IF('資金収支計算書(CF)円単位'!L15=0, "-",ROUND('資金収支計算書(CF)円単位'!L15 /設定!$J$3, 0))</f>
        <v>#DIV/0!</v>
      </c>
      <c r="M15" s="238" t="str">
        <f t="shared" si="0"/>
        <v>-</v>
      </c>
    </row>
    <row r="16" spans="1:13" ht="14.1" customHeight="1">
      <c r="A16" s="32"/>
      <c r="B16" s="12"/>
      <c r="C16" s="15"/>
      <c r="D16" s="20" t="s">
        <v>122</v>
      </c>
      <c r="E16" s="15"/>
      <c r="F16" s="15"/>
      <c r="G16" s="15"/>
      <c r="H16" s="15"/>
      <c r="I16" s="13"/>
      <c r="J16" s="13"/>
      <c r="K16" s="27"/>
      <c r="L16" s="16" t="e">
        <f>IF('資金収支計算書(CF)円単位'!L16=0, "-",ROUND('資金収支計算書(CF)円単位'!L16 /設定!$J$3, 0))</f>
        <v>#DIV/0!</v>
      </c>
      <c r="M16" s="238" t="str">
        <f t="shared" si="0"/>
        <v>-</v>
      </c>
    </row>
    <row r="17" spans="1:13" ht="14.1" customHeight="1">
      <c r="A17" s="32"/>
      <c r="B17" s="12"/>
      <c r="C17" s="15"/>
      <c r="D17" s="15"/>
      <c r="E17" s="20" t="s">
        <v>123</v>
      </c>
      <c r="F17" s="15"/>
      <c r="G17" s="15"/>
      <c r="H17" s="15"/>
      <c r="I17" s="13"/>
      <c r="J17" s="13"/>
      <c r="K17" s="27"/>
      <c r="L17" s="16" t="e">
        <f>IF('資金収支計算書(CF)円単位'!L17=0, "-",ROUND('資金収支計算書(CF)円単位'!L17 /設定!$J$3, 0))</f>
        <v>#DIV/0!</v>
      </c>
      <c r="M17" s="238" t="str">
        <f t="shared" si="0"/>
        <v>-</v>
      </c>
    </row>
    <row r="18" spans="1:13" ht="14.1" customHeight="1">
      <c r="A18" s="32"/>
      <c r="B18" s="12"/>
      <c r="C18" s="15"/>
      <c r="D18" s="15"/>
      <c r="E18" s="20" t="s">
        <v>124</v>
      </c>
      <c r="F18" s="15"/>
      <c r="G18" s="15"/>
      <c r="H18" s="15"/>
      <c r="I18" s="13"/>
      <c r="J18" s="13"/>
      <c r="K18" s="27"/>
      <c r="L18" s="16" t="e">
        <f>IF('資金収支計算書(CF)円単位'!L18=0, "-",ROUND('資金収支計算書(CF)円単位'!L18 /設定!$J$3, 0))</f>
        <v>#DIV/0!</v>
      </c>
      <c r="M18" s="238" t="str">
        <f t="shared" si="0"/>
        <v>-</v>
      </c>
    </row>
    <row r="19" spans="1:13" ht="14.1" customHeight="1">
      <c r="A19" s="32"/>
      <c r="B19" s="12"/>
      <c r="C19" s="13"/>
      <c r="D19" s="15"/>
      <c r="E19" s="20" t="s">
        <v>125</v>
      </c>
      <c r="F19" s="15"/>
      <c r="G19" s="15"/>
      <c r="H19" s="15"/>
      <c r="I19" s="13"/>
      <c r="J19" s="13"/>
      <c r="K19" s="27"/>
      <c r="L19" s="16" t="str">
        <f>IF('資金収支計算書(CF)円単位'!L19=0, "-",ROUND('資金収支計算書(CF)円単位'!L19 /設定!$J$3, 0))</f>
        <v>-</v>
      </c>
      <c r="M19" s="238" t="str">
        <f t="shared" si="0"/>
        <v>-</v>
      </c>
    </row>
    <row r="20" spans="1:13" ht="14.1" customHeight="1">
      <c r="A20" s="32"/>
      <c r="B20" s="12"/>
      <c r="C20" s="13"/>
      <c r="D20" s="14"/>
      <c r="E20" s="15" t="s">
        <v>121</v>
      </c>
      <c r="F20" s="13"/>
      <c r="G20" s="15"/>
      <c r="H20" s="15"/>
      <c r="I20" s="13"/>
      <c r="J20" s="13"/>
      <c r="K20" s="27"/>
      <c r="L20" s="16" t="e">
        <f>IF('資金収支計算書(CF)円単位'!L20=0, "-",ROUND('資金収支計算書(CF)円単位'!L20 /設定!$J$3, 0))</f>
        <v>#DIV/0!</v>
      </c>
      <c r="M20" s="238" t="str">
        <f t="shared" si="0"/>
        <v>-</v>
      </c>
    </row>
    <row r="21" spans="1:13" ht="14.1" customHeight="1">
      <c r="A21" s="32"/>
      <c r="B21" s="12"/>
      <c r="C21" s="13" t="s">
        <v>126</v>
      </c>
      <c r="D21" s="14"/>
      <c r="E21" s="15"/>
      <c r="F21" s="15"/>
      <c r="G21" s="15"/>
      <c r="H21" s="15"/>
      <c r="I21" s="13"/>
      <c r="J21" s="13"/>
      <c r="K21" s="27"/>
      <c r="L21" s="16" t="e">
        <f>IF('資金収支計算書(CF)円単位'!L21=0, "-",ROUND('資金収支計算書(CF)円単位'!L21 /設定!$J$3, 0))</f>
        <v>#DIV/0!</v>
      </c>
      <c r="M21" s="238" t="str">
        <f>IFERROR(L21/$L$21, "-")</f>
        <v>-</v>
      </c>
    </row>
    <row r="22" spans="1:13" ht="14.1" customHeight="1">
      <c r="A22" s="32"/>
      <c r="B22" s="12"/>
      <c r="C22" s="13"/>
      <c r="D22" s="19" t="s">
        <v>127</v>
      </c>
      <c r="E22" s="15"/>
      <c r="F22" s="15"/>
      <c r="G22" s="15"/>
      <c r="H22" s="15"/>
      <c r="I22" s="13"/>
      <c r="J22" s="13"/>
      <c r="K22" s="27"/>
      <c r="L22" s="16" t="e">
        <f>IF('資金収支計算書(CF)円単位'!L22=0, "-",ROUND('資金収支計算書(CF)円単位'!L22 /設定!$J$3, 0))</f>
        <v>#DIV/0!</v>
      </c>
      <c r="M22" s="238" t="str">
        <f t="shared" ref="M22:M25" si="1">IFERROR(L22/$L$21, "-")</f>
        <v>-</v>
      </c>
    </row>
    <row r="23" spans="1:13" ht="14.1" customHeight="1">
      <c r="A23" s="32"/>
      <c r="B23" s="12"/>
      <c r="C23" s="13"/>
      <c r="D23" s="19" t="s">
        <v>128</v>
      </c>
      <c r="E23" s="15"/>
      <c r="F23" s="15"/>
      <c r="G23" s="15"/>
      <c r="H23" s="15"/>
      <c r="I23" s="13"/>
      <c r="J23" s="13"/>
      <c r="K23" s="27"/>
      <c r="L23" s="16" t="e">
        <f>IF('資金収支計算書(CF)円単位'!L23=0, "-",ROUND('資金収支計算書(CF)円単位'!L23 /設定!$J$3, 0))</f>
        <v>#DIV/0!</v>
      </c>
      <c r="M23" s="238" t="str">
        <f t="shared" si="1"/>
        <v>-</v>
      </c>
    </row>
    <row r="24" spans="1:13" ht="14.1" customHeight="1">
      <c r="A24" s="32"/>
      <c r="B24" s="12"/>
      <c r="C24" s="13"/>
      <c r="D24" s="19" t="s">
        <v>129</v>
      </c>
      <c r="E24" s="15"/>
      <c r="F24" s="15"/>
      <c r="G24" s="15"/>
      <c r="H24" s="15"/>
      <c r="I24" s="13"/>
      <c r="J24" s="13"/>
      <c r="K24" s="27"/>
      <c r="L24" s="16" t="e">
        <f>IF('資金収支計算書(CF)円単位'!L24=0, "-",ROUND('資金収支計算書(CF)円単位'!L24 /設定!$J$3, 0))</f>
        <v>#DIV/0!</v>
      </c>
      <c r="M24" s="238" t="str">
        <f t="shared" si="1"/>
        <v>-</v>
      </c>
    </row>
    <row r="25" spans="1:13" ht="14.1" customHeight="1">
      <c r="A25" s="32"/>
      <c r="B25" s="12"/>
      <c r="C25" s="13"/>
      <c r="D25" s="14" t="s">
        <v>130</v>
      </c>
      <c r="E25" s="15"/>
      <c r="F25" s="15"/>
      <c r="G25" s="15"/>
      <c r="H25" s="14"/>
      <c r="I25" s="13"/>
      <c r="J25" s="13"/>
      <c r="K25" s="27"/>
      <c r="L25" s="16" t="e">
        <f>IF('資金収支計算書(CF)円単位'!L25=0, "-",ROUND('資金収支計算書(CF)円単位'!L25 /設定!$J$3, 0))</f>
        <v>#DIV/0!</v>
      </c>
      <c r="M25" s="238" t="str">
        <f t="shared" si="1"/>
        <v>-</v>
      </c>
    </row>
    <row r="26" spans="1:13" ht="14.1" customHeight="1">
      <c r="A26" s="32"/>
      <c r="B26" s="12"/>
      <c r="C26" s="13" t="s">
        <v>131</v>
      </c>
      <c r="D26" s="14"/>
      <c r="E26" s="15"/>
      <c r="F26" s="15"/>
      <c r="G26" s="15"/>
      <c r="H26" s="14"/>
      <c r="I26" s="13"/>
      <c r="J26" s="13"/>
      <c r="K26" s="27"/>
      <c r="L26" s="16" t="str">
        <f>IF('資金収支計算書(CF)円単位'!L26=0, "-",ROUND('資金収支計算書(CF)円単位'!L26 /設定!$J$3, 0))</f>
        <v>-</v>
      </c>
      <c r="M26" s="238" t="str">
        <f>IFERROR(L26/$L$26,"-")</f>
        <v>-</v>
      </c>
    </row>
    <row r="27" spans="1:13" ht="14.1" customHeight="1">
      <c r="A27" s="32"/>
      <c r="B27" s="12"/>
      <c r="C27" s="13"/>
      <c r="D27" s="19" t="s">
        <v>132</v>
      </c>
      <c r="E27" s="15"/>
      <c r="F27" s="15"/>
      <c r="G27" s="15"/>
      <c r="H27" s="15"/>
      <c r="I27" s="13"/>
      <c r="J27" s="13"/>
      <c r="K27" s="27"/>
      <c r="L27" s="16" t="str">
        <f>IF('資金収支計算書(CF)円単位'!L27=0, "-",ROUND('資金収支計算書(CF)円単位'!L27 /設定!$J$3, 0))</f>
        <v>-</v>
      </c>
      <c r="M27" s="238" t="str">
        <f>IFERROR(L27/$L$26,"-")</f>
        <v>-</v>
      </c>
    </row>
    <row r="28" spans="1:13" ht="14.1" customHeight="1">
      <c r="A28" s="32"/>
      <c r="B28" s="12"/>
      <c r="C28" s="13"/>
      <c r="D28" s="14" t="s">
        <v>121</v>
      </c>
      <c r="E28" s="15"/>
      <c r="F28" s="15"/>
      <c r="G28" s="15"/>
      <c r="H28" s="15"/>
      <c r="I28" s="13"/>
      <c r="J28" s="13"/>
      <c r="K28" s="27"/>
      <c r="L28" s="16" t="str">
        <f>IF('資金収支計算書(CF)円単位'!L28=0, "-",ROUND('資金収支計算書(CF)円単位'!L28 /設定!$J$3, 0))</f>
        <v>-</v>
      </c>
      <c r="M28" s="238" t="str">
        <f>IFERROR(L28/$L$26,"-")</f>
        <v>-</v>
      </c>
    </row>
    <row r="29" spans="1:13" ht="14.1" customHeight="1">
      <c r="A29" s="32"/>
      <c r="B29" s="12"/>
      <c r="C29" s="13" t="s">
        <v>133</v>
      </c>
      <c r="D29" s="14"/>
      <c r="E29" s="15"/>
      <c r="F29" s="15"/>
      <c r="G29" s="15"/>
      <c r="H29" s="15"/>
      <c r="I29" s="13"/>
      <c r="J29" s="13"/>
      <c r="K29" s="27"/>
      <c r="L29" s="16" t="e">
        <f>IF('資金収支計算書(CF)円単位'!L29=0, "-",ROUND('資金収支計算書(CF)円単位'!L29 /設定!$J$3, 0))</f>
        <v>#DIV/0!</v>
      </c>
      <c r="M29" s="239" t="str">
        <f>IFERROR(L29/$L$29,"-")</f>
        <v>-</v>
      </c>
    </row>
    <row r="30" spans="1:13" ht="14.1" customHeight="1">
      <c r="A30" s="32"/>
      <c r="B30" s="45" t="s">
        <v>134</v>
      </c>
      <c r="C30" s="46"/>
      <c r="D30" s="47"/>
      <c r="E30" s="89"/>
      <c r="F30" s="89"/>
      <c r="G30" s="89"/>
      <c r="H30" s="89"/>
      <c r="I30" s="46"/>
      <c r="J30" s="46"/>
      <c r="K30" s="90"/>
      <c r="L30" s="203" t="e">
        <f>IF('資金収支計算書(CF)円単位'!L30=0, "-",ROUND('資金収支計算書(CF)円単位'!L30 /設定!$J$3, 0))</f>
        <v>#DIV/0!</v>
      </c>
      <c r="M30" s="239" t="s">
        <v>211</v>
      </c>
    </row>
    <row r="31" spans="1:13" ht="14.1" customHeight="1">
      <c r="A31" s="32"/>
      <c r="B31" s="12" t="s">
        <v>135</v>
      </c>
      <c r="C31" s="13"/>
      <c r="D31" s="14"/>
      <c r="E31" s="15"/>
      <c r="F31" s="15"/>
      <c r="G31" s="15"/>
      <c r="H31" s="14"/>
      <c r="I31" s="13"/>
      <c r="J31" s="13"/>
      <c r="K31" s="27"/>
      <c r="L31" s="16"/>
      <c r="M31" s="238"/>
    </row>
    <row r="32" spans="1:13" ht="14.1" customHeight="1">
      <c r="A32" s="32"/>
      <c r="B32" s="12"/>
      <c r="C32" s="13" t="s">
        <v>136</v>
      </c>
      <c r="D32" s="14"/>
      <c r="E32" s="15"/>
      <c r="F32" s="15"/>
      <c r="G32" s="15"/>
      <c r="H32" s="15"/>
      <c r="I32" s="13"/>
      <c r="J32" s="13"/>
      <c r="K32" s="27"/>
      <c r="L32" s="16" t="e">
        <f>IF('資金収支計算書(CF)円単位'!L32=0, "-",ROUND('資金収支計算書(CF)円単位'!L32 /設定!$J$3, 0))</f>
        <v>#DIV/0!</v>
      </c>
      <c r="M32" s="238" t="str">
        <f>IFERROR(L32/$L$32,"-")</f>
        <v>-</v>
      </c>
    </row>
    <row r="33" spans="1:13" ht="14.1" customHeight="1">
      <c r="A33" s="32"/>
      <c r="B33" s="12"/>
      <c r="C33" s="13"/>
      <c r="D33" s="19" t="s">
        <v>137</v>
      </c>
      <c r="E33" s="15"/>
      <c r="F33" s="15"/>
      <c r="G33" s="15"/>
      <c r="H33" s="15"/>
      <c r="I33" s="13"/>
      <c r="J33" s="13"/>
      <c r="K33" s="27"/>
      <c r="L33" s="16" t="e">
        <f>IF('資金収支計算書(CF)円単位'!L33=0, "-",ROUND('資金収支計算書(CF)円単位'!L33 /設定!$J$3, 0))</f>
        <v>#DIV/0!</v>
      </c>
      <c r="M33" s="238" t="str">
        <f>IFERROR(L33/$L$32, "-")</f>
        <v>-</v>
      </c>
    </row>
    <row r="34" spans="1:13" ht="14.1" customHeight="1">
      <c r="A34" s="32"/>
      <c r="B34" s="12"/>
      <c r="C34" s="13"/>
      <c r="D34" s="19" t="s">
        <v>138</v>
      </c>
      <c r="E34" s="15"/>
      <c r="F34" s="15"/>
      <c r="G34" s="15"/>
      <c r="H34" s="15"/>
      <c r="I34" s="13"/>
      <c r="J34" s="13"/>
      <c r="K34" s="27"/>
      <c r="L34" s="16" t="e">
        <f>IF('資金収支計算書(CF)円単位'!L34=0, "-",ROUND('資金収支計算書(CF)円単位'!L34 /設定!$J$3, 0))</f>
        <v>#DIV/0!</v>
      </c>
      <c r="M34" s="238" t="str">
        <f>IFERROR(L34/$L$32,"-")</f>
        <v>-</v>
      </c>
    </row>
    <row r="35" spans="1:13" ht="14.1" customHeight="1">
      <c r="A35" s="32"/>
      <c r="B35" s="12"/>
      <c r="C35" s="13"/>
      <c r="D35" s="19" t="s">
        <v>139</v>
      </c>
      <c r="E35" s="15"/>
      <c r="F35" s="15"/>
      <c r="G35" s="15"/>
      <c r="H35" s="15"/>
      <c r="I35" s="13"/>
      <c r="J35" s="13"/>
      <c r="K35" s="27"/>
      <c r="L35" s="16" t="str">
        <f>IF('資金収支計算書(CF)円単位'!L35=0, "-",ROUND('資金収支計算書(CF)円単位'!L35 /設定!$J$3, 0))</f>
        <v>-</v>
      </c>
      <c r="M35" s="238" t="str">
        <f>IFERROR(L35/$L$32,"-")</f>
        <v>-</v>
      </c>
    </row>
    <row r="36" spans="1:13" ht="14.1" customHeight="1">
      <c r="A36" s="32"/>
      <c r="B36" s="12"/>
      <c r="C36" s="13"/>
      <c r="D36" s="19" t="s">
        <v>140</v>
      </c>
      <c r="E36" s="15"/>
      <c r="F36" s="15"/>
      <c r="G36" s="15"/>
      <c r="H36" s="15"/>
      <c r="I36" s="13"/>
      <c r="J36" s="13"/>
      <c r="K36" s="27"/>
      <c r="L36" s="16" t="e">
        <f>IF('資金収支計算書(CF)円単位'!L36=0, "-",ROUND('資金収支計算書(CF)円単位'!L36 /設定!$J$3, 0))</f>
        <v>#DIV/0!</v>
      </c>
      <c r="M36" s="238" t="str">
        <f>IFERROR(L36/$L$32,"-")</f>
        <v>-</v>
      </c>
    </row>
    <row r="37" spans="1:13" ht="14.1" customHeight="1">
      <c r="A37" s="32"/>
      <c r="B37" s="12"/>
      <c r="C37" s="13"/>
      <c r="D37" s="14" t="s">
        <v>121</v>
      </c>
      <c r="E37" s="15"/>
      <c r="F37" s="15"/>
      <c r="G37" s="15"/>
      <c r="H37" s="15"/>
      <c r="I37" s="13"/>
      <c r="J37" s="13"/>
      <c r="K37" s="27"/>
      <c r="L37" s="16" t="str">
        <f>IF('資金収支計算書(CF)円単位'!L37=0, "-",ROUND('資金収支計算書(CF)円単位'!L37 /設定!$J$3, 0))</f>
        <v>-</v>
      </c>
      <c r="M37" s="238" t="str">
        <f>IFERROR(L37/$L$32,"-")</f>
        <v>-</v>
      </c>
    </row>
    <row r="38" spans="1:13" ht="14.1" customHeight="1">
      <c r="A38" s="32"/>
      <c r="B38" s="12"/>
      <c r="C38" s="13" t="s">
        <v>141</v>
      </c>
      <c r="D38" s="14"/>
      <c r="E38" s="15"/>
      <c r="F38" s="15"/>
      <c r="G38" s="15"/>
      <c r="H38" s="14"/>
      <c r="I38" s="13"/>
      <c r="J38" s="13"/>
      <c r="K38" s="27"/>
      <c r="L38" s="16" t="e">
        <f>IF('資金収支計算書(CF)円単位'!L38=0, "-",ROUND('資金収支計算書(CF)円単位'!L38 /設定!$J$3, 0))</f>
        <v>#DIV/0!</v>
      </c>
      <c r="M38" s="238" t="str">
        <f t="shared" ref="M38:M43" si="2">IFERROR(L38/$L$38,"-")</f>
        <v>-</v>
      </c>
    </row>
    <row r="39" spans="1:13" ht="14.1" customHeight="1">
      <c r="A39" s="32"/>
      <c r="B39" s="12"/>
      <c r="C39" s="13"/>
      <c r="D39" s="19" t="s">
        <v>128</v>
      </c>
      <c r="E39" s="15"/>
      <c r="F39" s="15"/>
      <c r="G39" s="15"/>
      <c r="H39" s="14"/>
      <c r="I39" s="13"/>
      <c r="J39" s="13"/>
      <c r="K39" s="27"/>
      <c r="L39" s="16" t="e">
        <f>IF('資金収支計算書(CF)円単位'!L39=0, "-",ROUND('資金収支計算書(CF)円単位'!L39 /設定!$J$3, 0))</f>
        <v>#DIV/0!</v>
      </c>
      <c r="M39" s="238" t="str">
        <f t="shared" si="2"/>
        <v>-</v>
      </c>
    </row>
    <row r="40" spans="1:13" ht="14.1" customHeight="1">
      <c r="A40" s="32"/>
      <c r="B40" s="12"/>
      <c r="C40" s="13"/>
      <c r="D40" s="19" t="s">
        <v>142</v>
      </c>
      <c r="E40" s="15"/>
      <c r="F40" s="15"/>
      <c r="G40" s="15"/>
      <c r="H40" s="14"/>
      <c r="I40" s="13"/>
      <c r="J40" s="13"/>
      <c r="K40" s="27"/>
      <c r="L40" s="16" t="e">
        <f>IF('資金収支計算書(CF)円単位'!L40=0, "-",ROUND('資金収支計算書(CF)円単位'!L40 /設定!$J$3, 0))</f>
        <v>#DIV/0!</v>
      </c>
      <c r="M40" s="238" t="str">
        <f t="shared" si="2"/>
        <v>-</v>
      </c>
    </row>
    <row r="41" spans="1:13" ht="14.1" customHeight="1">
      <c r="A41" s="32"/>
      <c r="B41" s="12"/>
      <c r="C41" s="13"/>
      <c r="D41" s="19" t="s">
        <v>143</v>
      </c>
      <c r="E41" s="15"/>
      <c r="F41" s="13"/>
      <c r="G41" s="15"/>
      <c r="H41" s="15"/>
      <c r="I41" s="13"/>
      <c r="J41" s="13"/>
      <c r="K41" s="27"/>
      <c r="L41" s="16" t="e">
        <f>IF('資金収支計算書(CF)円単位'!L41=0, "-",ROUND('資金収支計算書(CF)円単位'!L41 /設定!$J$3, 0))</f>
        <v>#DIV/0!</v>
      </c>
      <c r="M41" s="238" t="str">
        <f t="shared" si="2"/>
        <v>-</v>
      </c>
    </row>
    <row r="42" spans="1:13" ht="14.1" customHeight="1">
      <c r="A42" s="32"/>
      <c r="B42" s="12"/>
      <c r="C42" s="13"/>
      <c r="D42" s="19" t="s">
        <v>144</v>
      </c>
      <c r="E42" s="15"/>
      <c r="F42" s="13"/>
      <c r="G42" s="15"/>
      <c r="H42" s="15"/>
      <c r="I42" s="13"/>
      <c r="J42" s="13"/>
      <c r="K42" s="27"/>
      <c r="L42" s="16" t="e">
        <f>IF('資金収支計算書(CF)円単位'!L42=0, "-",ROUND('資金収支計算書(CF)円単位'!L42 /設定!$J$3, 0))</f>
        <v>#DIV/0!</v>
      </c>
      <c r="M42" s="238" t="str">
        <f t="shared" si="2"/>
        <v>-</v>
      </c>
    </row>
    <row r="43" spans="1:13" ht="14.1" customHeight="1">
      <c r="A43" s="32"/>
      <c r="B43" s="12"/>
      <c r="C43" s="13"/>
      <c r="D43" s="14" t="s">
        <v>130</v>
      </c>
      <c r="E43" s="15"/>
      <c r="F43" s="15"/>
      <c r="G43" s="15"/>
      <c r="H43" s="15"/>
      <c r="I43" s="13"/>
      <c r="J43" s="13"/>
      <c r="K43" s="27"/>
      <c r="L43" s="16" t="e">
        <f>IF('資金収支計算書(CF)円単位'!L43=0, "-",ROUND('資金収支計算書(CF)円単位'!L43 /設定!$J$3, 0))</f>
        <v>#DIV/0!</v>
      </c>
      <c r="M43" s="238" t="str">
        <f t="shared" si="2"/>
        <v>-</v>
      </c>
    </row>
    <row r="44" spans="1:13" ht="14.1" customHeight="1">
      <c r="A44" s="32"/>
      <c r="B44" s="45" t="s">
        <v>145</v>
      </c>
      <c r="C44" s="46"/>
      <c r="D44" s="47"/>
      <c r="E44" s="89"/>
      <c r="F44" s="89"/>
      <c r="G44" s="89"/>
      <c r="H44" s="89"/>
      <c r="I44" s="46"/>
      <c r="J44" s="46"/>
      <c r="K44" s="90"/>
      <c r="L44" s="203" t="e">
        <f>IF('資金収支計算書(CF)円単位'!L44=0, "-",ROUND('資金収支計算書(CF)円単位'!L44 /設定!$J$3, 0))</f>
        <v>#DIV/0!</v>
      </c>
      <c r="M44" s="240" t="s">
        <v>205</v>
      </c>
    </row>
    <row r="45" spans="1:13" ht="14.1" customHeight="1">
      <c r="A45" s="32"/>
      <c r="B45" s="12" t="s">
        <v>146</v>
      </c>
      <c r="C45" s="13"/>
      <c r="D45" s="14"/>
      <c r="E45" s="15"/>
      <c r="F45" s="15"/>
      <c r="G45" s="15"/>
      <c r="H45" s="15"/>
      <c r="I45" s="13"/>
      <c r="J45" s="13"/>
      <c r="K45" s="27"/>
      <c r="L45" s="16"/>
      <c r="M45" s="238"/>
    </row>
    <row r="46" spans="1:13" ht="14.1" customHeight="1">
      <c r="A46" s="32"/>
      <c r="B46" s="12"/>
      <c r="C46" s="13" t="s">
        <v>147</v>
      </c>
      <c r="D46" s="14"/>
      <c r="E46" s="15"/>
      <c r="F46" s="15"/>
      <c r="G46" s="15"/>
      <c r="H46" s="15"/>
      <c r="I46" s="13"/>
      <c r="J46" s="13"/>
      <c r="K46" s="27"/>
      <c r="L46" s="16" t="e">
        <f>IF('資金収支計算書(CF)円単位'!L46=0, "-",ROUND('資金収支計算書(CF)円単位'!L46 /設定!$J$3, 0))</f>
        <v>#DIV/0!</v>
      </c>
      <c r="M46" s="238" t="str">
        <f>IFERROR(L46/$L$46,"-")</f>
        <v>-</v>
      </c>
    </row>
    <row r="47" spans="1:13" ht="14.1" customHeight="1">
      <c r="A47" s="32"/>
      <c r="B47" s="12"/>
      <c r="C47" s="13"/>
      <c r="D47" s="19" t="s">
        <v>248</v>
      </c>
      <c r="E47" s="15"/>
      <c r="F47" s="15"/>
      <c r="G47" s="15"/>
      <c r="H47" s="15"/>
      <c r="I47" s="13"/>
      <c r="J47" s="13"/>
      <c r="K47" s="27"/>
      <c r="L47" s="16" t="e">
        <f>IF('資金収支計算書(CF)円単位'!L47=0, "-",ROUND('資金収支計算書(CF)円単位'!L47 /設定!$J$3, 0))</f>
        <v>#DIV/0!</v>
      </c>
      <c r="M47" s="238" t="str">
        <f>IFERROR(L47/$L$46,"-")</f>
        <v>-</v>
      </c>
    </row>
    <row r="48" spans="1:13" ht="14.1" customHeight="1">
      <c r="A48" s="32"/>
      <c r="B48" s="12"/>
      <c r="C48" s="13"/>
      <c r="D48" s="14" t="s">
        <v>121</v>
      </c>
      <c r="E48" s="15"/>
      <c r="F48" s="15"/>
      <c r="G48" s="15"/>
      <c r="H48" s="15"/>
      <c r="I48" s="13"/>
      <c r="J48" s="13"/>
      <c r="K48" s="27"/>
      <c r="L48" s="16" t="e">
        <f>IF('資金収支計算書(CF)円単位'!L48=0, "-",ROUND('資金収支計算書(CF)円単位'!L48 /設定!$J$3, 0))</f>
        <v>#DIV/0!</v>
      </c>
      <c r="M48" s="238" t="str">
        <f>IFERROR(L48/$L$46,"-")</f>
        <v>-</v>
      </c>
    </row>
    <row r="49" spans="1:13" ht="14.1" customHeight="1">
      <c r="A49" s="32"/>
      <c r="B49" s="12"/>
      <c r="C49" s="13" t="s">
        <v>148</v>
      </c>
      <c r="D49" s="14"/>
      <c r="E49" s="15"/>
      <c r="F49" s="15"/>
      <c r="G49" s="15"/>
      <c r="H49" s="15"/>
      <c r="I49" s="13"/>
      <c r="J49" s="13"/>
      <c r="K49" s="27"/>
      <c r="L49" s="16" t="e">
        <f>IF('資金収支計算書(CF)円単位'!L49=0, "-",ROUND('資金収支計算書(CF)円単位'!L49 /設定!$J$3, 0))</f>
        <v>#DIV/0!</v>
      </c>
      <c r="M49" s="238" t="str">
        <f>IFERROR(L49/$L$49,"-")</f>
        <v>-</v>
      </c>
    </row>
    <row r="50" spans="1:13" ht="14.1" customHeight="1">
      <c r="A50" s="32"/>
      <c r="B50" s="12"/>
      <c r="C50" s="13"/>
      <c r="D50" s="19" t="s">
        <v>249</v>
      </c>
      <c r="E50" s="15"/>
      <c r="F50" s="15"/>
      <c r="G50" s="15"/>
      <c r="H50" s="51"/>
      <c r="I50" s="13"/>
      <c r="J50" s="13"/>
      <c r="K50" s="27"/>
      <c r="L50" s="16" t="e">
        <f>IF('資金収支計算書(CF)円単位'!L50=0, "-",ROUND('資金収支計算書(CF)円単位'!L50 /設定!$J$3, 0))</f>
        <v>#DIV/0!</v>
      </c>
      <c r="M50" s="238" t="str">
        <f>IFERROR(L50/$L$49,"-")</f>
        <v>-</v>
      </c>
    </row>
    <row r="51" spans="1:13" ht="14.1" customHeight="1">
      <c r="A51" s="32"/>
      <c r="B51" s="12"/>
      <c r="C51" s="13"/>
      <c r="D51" s="14" t="s">
        <v>130</v>
      </c>
      <c r="E51" s="15"/>
      <c r="F51" s="15"/>
      <c r="G51" s="15"/>
      <c r="H51" s="93"/>
      <c r="I51" s="13"/>
      <c r="J51" s="13"/>
      <c r="K51" s="27"/>
      <c r="L51" s="16" t="str">
        <f>IF('資金収支計算書(CF)円単位'!L51=0, "-",ROUND('資金収支計算書(CF)円単位'!L51 /設定!$J$3, 0))</f>
        <v>-</v>
      </c>
      <c r="M51" s="238" t="str">
        <f>IFERROR(L51/$L$49,"-")</f>
        <v>-</v>
      </c>
    </row>
    <row r="52" spans="1:13" ht="14.1" customHeight="1">
      <c r="A52" s="32"/>
      <c r="B52" s="45" t="s">
        <v>149</v>
      </c>
      <c r="C52" s="46"/>
      <c r="D52" s="47"/>
      <c r="E52" s="89"/>
      <c r="F52" s="89"/>
      <c r="G52" s="89"/>
      <c r="H52" s="94"/>
      <c r="I52" s="46"/>
      <c r="J52" s="46"/>
      <c r="K52" s="90"/>
      <c r="L52" s="203" t="e">
        <f>IF('資金収支計算書(CF)円単位'!L52=0, "-",ROUND('資金収支計算書(CF)円単位'!L52 /設定!$J$3, 0))</f>
        <v>#DIV/0!</v>
      </c>
      <c r="M52" s="240" t="s">
        <v>210</v>
      </c>
    </row>
    <row r="53" spans="1:13" ht="14.1" customHeight="1">
      <c r="A53" s="32"/>
      <c r="B53" s="361" t="s">
        <v>150</v>
      </c>
      <c r="C53" s="362"/>
      <c r="D53" s="362"/>
      <c r="E53" s="362"/>
      <c r="F53" s="362"/>
      <c r="G53" s="362"/>
      <c r="H53" s="362"/>
      <c r="I53" s="362"/>
      <c r="J53" s="362"/>
      <c r="K53" s="363"/>
      <c r="L53" s="203" t="e">
        <f>IF('資金収支計算書(CF)円単位'!L53=0, "-",ROUND('資金収支計算書(CF)円単位'!L53 /設定!$J$3, 0))</f>
        <v>#DIV/0!</v>
      </c>
      <c r="M53" s="240" t="s">
        <v>205</v>
      </c>
    </row>
    <row r="54" spans="1:13" ht="14.1" customHeight="1" thickBot="1">
      <c r="A54" s="32"/>
      <c r="B54" s="345" t="s">
        <v>151</v>
      </c>
      <c r="C54" s="346"/>
      <c r="D54" s="346"/>
      <c r="E54" s="346"/>
      <c r="F54" s="346"/>
      <c r="G54" s="346"/>
      <c r="H54" s="346"/>
      <c r="I54" s="346"/>
      <c r="J54" s="346"/>
      <c r="K54" s="347"/>
      <c r="L54" s="205" t="e">
        <f>IF('資金収支計算書(CF)円単位'!L54=0, "-",ROUND('資金収支計算書(CF)円単位'!L54 /設定!$J$3, 0))</f>
        <v>#DIV/0!</v>
      </c>
      <c r="M54" s="241" t="s">
        <v>205</v>
      </c>
    </row>
    <row r="55" spans="1:13" ht="14.1" customHeight="1" thickBot="1">
      <c r="A55" s="32"/>
      <c r="B55" s="348" t="s">
        <v>152</v>
      </c>
      <c r="C55" s="349"/>
      <c r="D55" s="349"/>
      <c r="E55" s="349"/>
      <c r="F55" s="349"/>
      <c r="G55" s="349"/>
      <c r="H55" s="349"/>
      <c r="I55" s="349"/>
      <c r="J55" s="349"/>
      <c r="K55" s="350"/>
      <c r="L55" s="16" t="e">
        <f>IF('資金収支計算書(CF)円単位'!L55=0, "-",ROUND('資金収支計算書(CF)円単位'!L55 /設定!$J$3, 0))</f>
        <v>#DIV/0!</v>
      </c>
      <c r="M55" s="241" t="s">
        <v>205</v>
      </c>
    </row>
    <row r="56" spans="1:13" ht="14.1" customHeight="1" thickBot="1">
      <c r="B56" s="96"/>
      <c r="C56" s="96"/>
      <c r="D56" s="96"/>
      <c r="E56" s="96"/>
      <c r="F56" s="96"/>
      <c r="G56" s="96"/>
      <c r="H56" s="96"/>
      <c r="I56" s="96"/>
      <c r="J56" s="96"/>
      <c r="K56" s="13"/>
      <c r="L56" s="206"/>
      <c r="M56" s="242"/>
    </row>
    <row r="57" spans="1:13" ht="14.1" customHeight="1">
      <c r="B57" s="98" t="s">
        <v>153</v>
      </c>
      <c r="C57" s="99"/>
      <c r="D57" s="99"/>
      <c r="E57" s="99"/>
      <c r="F57" s="99"/>
      <c r="G57" s="99"/>
      <c r="H57" s="99"/>
      <c r="I57" s="99"/>
      <c r="J57" s="99"/>
      <c r="K57" s="99"/>
      <c r="L57" s="16" t="e">
        <f>IF('資金収支計算書(CF)円単位'!L57=0, "-",ROUND('資金収支計算書(CF)円単位'!L57 /設定!$J$3, 0))</f>
        <v>#DIV/0!</v>
      </c>
      <c r="M57" s="214" t="s">
        <v>205</v>
      </c>
    </row>
    <row r="58" spans="1:13" ht="14.1" customHeight="1">
      <c r="B58" s="100" t="s">
        <v>154</v>
      </c>
      <c r="C58" s="101"/>
      <c r="D58" s="101"/>
      <c r="E58" s="101"/>
      <c r="F58" s="101"/>
      <c r="G58" s="101"/>
      <c r="H58" s="101"/>
      <c r="I58" s="101"/>
      <c r="J58" s="101"/>
      <c r="K58" s="101"/>
      <c r="L58" s="203" t="e">
        <f>IF('資金収支計算書(CF)円単位'!L58=0, "-",ROUND('資金収支計算書(CF)円単位'!L58 /設定!$J$3, 0))</f>
        <v>#DIV/0!</v>
      </c>
      <c r="M58" s="240" t="s">
        <v>205</v>
      </c>
    </row>
    <row r="59" spans="1:13" ht="14.1" customHeight="1" thickBot="1">
      <c r="B59" s="102" t="s">
        <v>155</v>
      </c>
      <c r="C59" s="103"/>
      <c r="D59" s="103"/>
      <c r="E59" s="103"/>
      <c r="F59" s="103"/>
      <c r="G59" s="103"/>
      <c r="H59" s="103"/>
      <c r="I59" s="103"/>
      <c r="J59" s="103"/>
      <c r="K59" s="103"/>
      <c r="L59" s="16" t="e">
        <f>IF('資金収支計算書(CF)円単位'!L59=0, "-",ROUND('資金収支計算書(CF)円単位'!L59 /設定!$J$3, 0))</f>
        <v>#DIV/0!</v>
      </c>
      <c r="M59" s="243" t="s">
        <v>190</v>
      </c>
    </row>
    <row r="60" spans="1:13" ht="14.1" customHeight="1" thickBot="1">
      <c r="B60" s="104" t="s">
        <v>156</v>
      </c>
      <c r="C60" s="72"/>
      <c r="D60" s="105"/>
      <c r="E60" s="106"/>
      <c r="F60" s="106"/>
      <c r="G60" s="106"/>
      <c r="H60" s="106"/>
      <c r="I60" s="72"/>
      <c r="J60" s="72"/>
      <c r="K60" s="72"/>
      <c r="L60" s="202" t="e">
        <f>IF('資金収支計算書(CF)円単位'!L60=0, "-",ROUND('資金収支計算書(CF)円単位'!L60 /設定!$J$3, 0))</f>
        <v>#DIV/0!</v>
      </c>
      <c r="M60" s="241" t="s">
        <v>211</v>
      </c>
    </row>
  </sheetData>
  <mergeCells count="9">
    <mergeCell ref="M7:M8"/>
    <mergeCell ref="B53:K53"/>
    <mergeCell ref="B54:K54"/>
    <mergeCell ref="B55:K55"/>
    <mergeCell ref="B3:L3"/>
    <mergeCell ref="B4:L4"/>
    <mergeCell ref="B5:L5"/>
    <mergeCell ref="B7:K8"/>
    <mergeCell ref="L7:L8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scale="91" firstPageNumber="5" orientation="portrait" useFirstPageNumber="1" r:id="rId1"/>
  <headerFooter alignWithMargins="0">
    <oddHeader>&amp;L&amp;A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FFFF99"/>
  </sheetPr>
  <dimension ref="B1:AD64"/>
  <sheetViews>
    <sheetView topLeftCell="B1" zoomScaleNormal="100" zoomScaleSheetLayoutView="100" workbookViewId="0">
      <selection activeCell="B1" sqref="B1"/>
    </sheetView>
  </sheetViews>
  <sheetFormatPr defaultRowHeight="10.8"/>
  <cols>
    <col min="1" max="1" width="0" hidden="1" customWidth="1"/>
    <col min="2" max="6" width="2" customWidth="1"/>
    <col min="7" max="12" width="2.5" customWidth="1"/>
    <col min="13" max="13" width="9.875" customWidth="1"/>
    <col min="14" max="14" width="21.375" customWidth="1"/>
    <col min="15" max="15" width="9.375" style="185" customWidth="1"/>
    <col min="16" max="19" width="2.375" customWidth="1"/>
    <col min="20" max="25" width="2.5" customWidth="1"/>
    <col min="26" max="26" width="5" customWidth="1"/>
    <col min="27" max="27" width="21.375" customWidth="1"/>
    <col min="28" max="28" width="9.375" style="210"/>
  </cols>
  <sheetData>
    <row r="1" spans="2:30" ht="8.1" customHeight="1">
      <c r="B1" s="1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AA1" s="4"/>
    </row>
    <row r="2" spans="2:30" ht="16.2">
      <c r="B2" s="5"/>
      <c r="C2" s="6"/>
      <c r="D2" s="6"/>
      <c r="E2" s="6"/>
      <c r="F2" s="6"/>
      <c r="G2" s="6"/>
      <c r="H2" s="7"/>
      <c r="I2" s="7"/>
      <c r="J2" s="7"/>
      <c r="K2" s="7"/>
      <c r="L2" s="6"/>
      <c r="M2" s="6"/>
      <c r="AA2" s="255"/>
    </row>
    <row r="3" spans="2:30" ht="8.1" customHeight="1">
      <c r="B3" s="5"/>
      <c r="C3" s="6"/>
      <c r="D3" s="6"/>
      <c r="E3" s="6"/>
      <c r="F3" s="6"/>
      <c r="G3" s="6"/>
      <c r="H3" s="7"/>
      <c r="I3" s="7"/>
      <c r="J3" s="7"/>
      <c r="K3" s="7"/>
      <c r="L3" s="6"/>
      <c r="M3" s="6"/>
      <c r="AA3" s="255"/>
    </row>
    <row r="4" spans="2:30" ht="16.2">
      <c r="B4" s="256" t="s">
        <v>178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11"/>
    </row>
    <row r="5" spans="2:30" ht="19.8" thickBot="1">
      <c r="B5" s="175" t="str">
        <f>IF('貸借対照表(BS)円単位'!B5&lt;&gt;"",'貸借対照表(BS)円単位'!B5,"")</f>
        <v>全体</v>
      </c>
      <c r="C5" s="8"/>
      <c r="D5" s="8"/>
      <c r="E5" s="8"/>
      <c r="F5" s="8"/>
      <c r="G5" s="8"/>
      <c r="H5" s="8"/>
      <c r="I5" s="174"/>
      <c r="J5" s="174"/>
      <c r="K5" s="174"/>
      <c r="L5" s="174"/>
      <c r="M5" s="174"/>
      <c r="N5" s="261" t="str">
        <f>'貸借対照表(BS)円単位'!N5:U5</f>
        <v>（令和 6年 3月31日現在）</v>
      </c>
      <c r="O5" s="261"/>
      <c r="P5" s="261"/>
      <c r="Q5" s="261"/>
      <c r="R5" s="261"/>
      <c r="S5" s="261"/>
      <c r="T5" s="261"/>
      <c r="U5" s="261"/>
      <c r="V5" s="174"/>
      <c r="W5" s="174"/>
      <c r="X5" s="174"/>
      <c r="Y5" s="174"/>
      <c r="Z5" s="174"/>
      <c r="AA5" s="9" t="s">
        <v>157</v>
      </c>
      <c r="AB5" s="9"/>
    </row>
    <row r="6" spans="2:30" s="11" customFormat="1" ht="12.9" customHeight="1" thickBot="1">
      <c r="B6" s="252" t="s">
        <v>1</v>
      </c>
      <c r="C6" s="253"/>
      <c r="D6" s="253"/>
      <c r="E6" s="253"/>
      <c r="F6" s="253"/>
      <c r="G6" s="253"/>
      <c r="H6" s="253"/>
      <c r="I6" s="257"/>
      <c r="J6" s="257"/>
      <c r="K6" s="257"/>
      <c r="L6" s="257"/>
      <c r="M6" s="257"/>
      <c r="N6" s="10" t="s">
        <v>2</v>
      </c>
      <c r="O6" s="181" t="s">
        <v>188</v>
      </c>
      <c r="P6" s="252" t="s">
        <v>1</v>
      </c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10" t="s">
        <v>2</v>
      </c>
      <c r="AB6" s="212" t="s">
        <v>189</v>
      </c>
    </row>
    <row r="7" spans="2:30" s="11" customFormat="1" ht="12.9" customHeight="1">
      <c r="B7" s="12" t="s">
        <v>3</v>
      </c>
      <c r="C7" s="13"/>
      <c r="D7" s="14"/>
      <c r="E7" s="15"/>
      <c r="F7" s="15"/>
      <c r="G7" s="15"/>
      <c r="H7" s="15"/>
      <c r="I7" s="13"/>
      <c r="J7" s="13"/>
      <c r="K7" s="13"/>
      <c r="L7" s="13"/>
      <c r="M7" s="13"/>
      <c r="N7" s="16"/>
      <c r="O7" s="213"/>
      <c r="P7" s="17" t="s">
        <v>222</v>
      </c>
      <c r="Q7" s="14"/>
      <c r="R7" s="14"/>
      <c r="S7" s="14"/>
      <c r="T7" s="14"/>
      <c r="U7" s="14"/>
      <c r="V7" s="13"/>
      <c r="W7" s="13"/>
      <c r="X7" s="13"/>
      <c r="Y7" s="13"/>
      <c r="Z7" s="13"/>
      <c r="AA7" s="16"/>
      <c r="AB7" s="214"/>
    </row>
    <row r="8" spans="2:30" s="11" customFormat="1" ht="12.9" customHeight="1">
      <c r="B8" s="17"/>
      <c r="C8" s="14" t="s">
        <v>5</v>
      </c>
      <c r="D8" s="14"/>
      <c r="E8" s="14"/>
      <c r="F8" s="14"/>
      <c r="G8" s="14"/>
      <c r="H8" s="14"/>
      <c r="I8" s="13"/>
      <c r="J8" s="13"/>
      <c r="K8" s="13"/>
      <c r="L8" s="13"/>
      <c r="M8" s="13"/>
      <c r="N8" s="16" t="e">
        <f>IF('貸借対照表(BS)円単位'!N8=0, "-",ROUND('貸借対照表(BS)円単位'!N8 /設定!$J$4, 0))</f>
        <v>#DIV/0!</v>
      </c>
      <c r="O8" s="213" t="str">
        <f>IFERROR(N8/$N$64, "-")</f>
        <v>-</v>
      </c>
      <c r="P8" s="17"/>
      <c r="Q8" s="14" t="s">
        <v>223</v>
      </c>
      <c r="R8" s="14"/>
      <c r="S8" s="14"/>
      <c r="T8" s="14"/>
      <c r="U8" s="14"/>
      <c r="V8" s="13"/>
      <c r="W8" s="13"/>
      <c r="X8" s="13"/>
      <c r="Y8" s="13"/>
      <c r="Z8" s="13"/>
      <c r="AA8" s="16" t="e">
        <f>IF('貸借対照表(BS)円単位'!AA8=0,"-",ROUND('貸借対照表(BS)円単位'!AA8 /設定!$J$4, 0))</f>
        <v>#DIV/0!</v>
      </c>
      <c r="AB8" s="215" t="str">
        <f>IFERROR(AA8/$AA$64, "-")</f>
        <v>-</v>
      </c>
    </row>
    <row r="9" spans="2:30" s="11" customFormat="1" ht="12.9" customHeight="1">
      <c r="B9" s="17"/>
      <c r="C9" s="14"/>
      <c r="D9" s="14" t="s">
        <v>7</v>
      </c>
      <c r="E9" s="14"/>
      <c r="F9" s="14"/>
      <c r="G9" s="14"/>
      <c r="H9" s="14"/>
      <c r="I9" s="13"/>
      <c r="J9" s="13"/>
      <c r="K9" s="13"/>
      <c r="L9" s="13"/>
      <c r="M9" s="13"/>
      <c r="N9" s="16" t="e">
        <f>IF('貸借対照表(BS)円単位'!N9=0, "-",ROUND('貸借対照表(BS)円単位'!N9 /設定!$J$4, 0))</f>
        <v>#DIV/0!</v>
      </c>
      <c r="O9" s="213" t="str">
        <f>IFERROR(N9/$N$64,"-")</f>
        <v>-</v>
      </c>
      <c r="P9" s="17"/>
      <c r="Q9" s="14"/>
      <c r="R9" s="14" t="s">
        <v>250</v>
      </c>
      <c r="S9" s="14"/>
      <c r="T9" s="14"/>
      <c r="U9" s="14"/>
      <c r="V9" s="13"/>
      <c r="W9" s="13"/>
      <c r="X9" s="13"/>
      <c r="Y9" s="13"/>
      <c r="Z9" s="13"/>
      <c r="AA9" s="16" t="e">
        <f>IF('貸借対照表(BS)円単位'!AA9=0,"-",ROUND('貸借対照表(BS)円単位'!AA9 /設定!$J$4, 0))</f>
        <v>#DIV/0!</v>
      </c>
      <c r="AB9" s="215" t="str">
        <f>IFERROR(AA9/$AA$64, "-")</f>
        <v>-</v>
      </c>
    </row>
    <row r="10" spans="2:30" s="11" customFormat="1" ht="12.9" customHeight="1">
      <c r="B10" s="17"/>
      <c r="C10" s="14"/>
      <c r="D10" s="14"/>
      <c r="E10" s="14" t="s">
        <v>8</v>
      </c>
      <c r="F10" s="14"/>
      <c r="G10" s="14"/>
      <c r="H10" s="14"/>
      <c r="I10" s="13"/>
      <c r="J10" s="13"/>
      <c r="K10" s="13"/>
      <c r="L10" s="13"/>
      <c r="M10" s="13"/>
      <c r="N10" s="16" t="e">
        <f>IF('貸借対照表(BS)円単位'!N10=0, "-",ROUND('貸借対照表(BS)円単位'!N10 /設定!$J$4, 0))</f>
        <v>#DIV/0!</v>
      </c>
      <c r="O10" s="213" t="str">
        <f t="shared" ref="O10:O12" si="0">IFERROR(N10/$N$64,"-")</f>
        <v>-</v>
      </c>
      <c r="P10" s="17"/>
      <c r="Q10" s="14"/>
      <c r="R10" s="19" t="s">
        <v>224</v>
      </c>
      <c r="S10" s="14"/>
      <c r="T10" s="14"/>
      <c r="U10" s="14"/>
      <c r="V10" s="13"/>
      <c r="W10" s="13"/>
      <c r="X10" s="13"/>
      <c r="Y10" s="13"/>
      <c r="Z10" s="13"/>
      <c r="AA10" s="16" t="str">
        <f>IF('貸借対照表(BS)円単位'!AA10=0,"-",ROUND('貸借対照表(BS)円単位'!AA10 /設定!$J$4, 0))</f>
        <v>-</v>
      </c>
      <c r="AB10" s="215" t="str">
        <f t="shared" ref="AB10:AB22" si="1">IFERROR(AA10/$AA$64, "-")</f>
        <v>-</v>
      </c>
    </row>
    <row r="11" spans="2:30" s="11" customFormat="1" ht="12.9" customHeight="1">
      <c r="B11" s="17"/>
      <c r="C11" s="14"/>
      <c r="D11" s="14"/>
      <c r="E11" s="14"/>
      <c r="F11" s="14" t="s">
        <v>10</v>
      </c>
      <c r="G11" s="14"/>
      <c r="H11" s="14"/>
      <c r="I11" s="13"/>
      <c r="J11" s="13"/>
      <c r="K11" s="13"/>
      <c r="L11" s="13"/>
      <c r="M11" s="13"/>
      <c r="N11" s="16" t="e">
        <f>IF('貸借対照表(BS)円単位'!N11=0, "-",ROUND('貸借対照表(BS)円単位'!N11 /設定!$J$4, 0))</f>
        <v>#DIV/0!</v>
      </c>
      <c r="O11" s="213" t="str">
        <f t="shared" si="0"/>
        <v>-</v>
      </c>
      <c r="P11" s="17"/>
      <c r="Q11" s="14"/>
      <c r="R11" s="14" t="s">
        <v>225</v>
      </c>
      <c r="S11" s="14"/>
      <c r="T11" s="14"/>
      <c r="U11" s="14"/>
      <c r="V11" s="13"/>
      <c r="W11" s="13"/>
      <c r="X11" s="13"/>
      <c r="Y11" s="13"/>
      <c r="Z11" s="13"/>
      <c r="AA11" s="16" t="e">
        <f>IF('貸借対照表(BS)円単位'!AA11=0,"-",ROUND('貸借対照表(BS)円単位'!AA11 /設定!$J$4, 0))</f>
        <v>#DIV/0!</v>
      </c>
      <c r="AB11" s="215" t="str">
        <f t="shared" si="1"/>
        <v>-</v>
      </c>
    </row>
    <row r="12" spans="2:30" s="11" customFormat="1" ht="12.9" customHeight="1">
      <c r="B12" s="17"/>
      <c r="C12" s="14"/>
      <c r="D12" s="14"/>
      <c r="E12" s="14"/>
      <c r="F12" s="14" t="s">
        <v>12</v>
      </c>
      <c r="G12" s="14"/>
      <c r="H12" s="14"/>
      <c r="I12" s="13"/>
      <c r="J12" s="13"/>
      <c r="K12" s="13"/>
      <c r="L12" s="13"/>
      <c r="M12" s="13"/>
      <c r="N12" s="16" t="str">
        <f>IF('貸借対照表(BS)円単位'!N12=0, "-",ROUND('貸借対照表(BS)円単位'!N12 /設定!$J$4, 0))</f>
        <v>-</v>
      </c>
      <c r="O12" s="213" t="str">
        <f t="shared" si="0"/>
        <v>-</v>
      </c>
      <c r="P12" s="17"/>
      <c r="Q12" s="14"/>
      <c r="R12" s="14" t="s">
        <v>226</v>
      </c>
      <c r="S12" s="14"/>
      <c r="T12" s="14"/>
      <c r="U12" s="14"/>
      <c r="V12" s="13"/>
      <c r="W12" s="13"/>
      <c r="X12" s="13"/>
      <c r="Y12" s="13"/>
      <c r="Z12" s="13"/>
      <c r="AA12" s="16" t="str">
        <f>IF('貸借対照表(BS)円単位'!AA12=0,"-",ROUND('貸借対照表(BS)円単位'!AA12 /設定!$J$4, 0))</f>
        <v>-</v>
      </c>
      <c r="AB12" s="215" t="str">
        <f t="shared" si="1"/>
        <v>-</v>
      </c>
      <c r="AD12" s="176"/>
    </row>
    <row r="13" spans="2:30" s="11" customFormat="1" ht="12.9" customHeight="1">
      <c r="B13" s="17"/>
      <c r="C13" s="14"/>
      <c r="D13" s="14"/>
      <c r="E13" s="14"/>
      <c r="F13" s="14" t="s">
        <v>14</v>
      </c>
      <c r="G13" s="14"/>
      <c r="H13" s="14"/>
      <c r="I13" s="13"/>
      <c r="J13" s="13"/>
      <c r="K13" s="13"/>
      <c r="L13" s="13"/>
      <c r="M13" s="13"/>
      <c r="N13" s="16" t="e">
        <f>IF('貸借対照表(BS)円単位'!N13=0, "-",ROUND('貸借対照表(BS)円単位'!N13 /設定!$J$4, 0))</f>
        <v>#DIV/0!</v>
      </c>
      <c r="O13" s="213" t="str">
        <f>IFERROR((N13+N14)/$N$64, "-")</f>
        <v>-</v>
      </c>
      <c r="P13" s="17"/>
      <c r="Q13" s="14"/>
      <c r="R13" s="14" t="s">
        <v>227</v>
      </c>
      <c r="S13" s="14"/>
      <c r="T13" s="14"/>
      <c r="U13" s="14"/>
      <c r="V13" s="13"/>
      <c r="W13" s="13"/>
      <c r="X13" s="13"/>
      <c r="Y13" s="13"/>
      <c r="Z13" s="13"/>
      <c r="AA13" s="16" t="e">
        <f>IF('貸借対照表(BS)円単位'!AA13=0,"-",ROUND('貸借対照表(BS)円単位'!AA13 /設定!$J$4, 0))</f>
        <v>#DIV/0!</v>
      </c>
      <c r="AB13" s="215" t="str">
        <f t="shared" si="1"/>
        <v>-</v>
      </c>
    </row>
    <row r="14" spans="2:30" s="11" customFormat="1" ht="12.9" customHeight="1">
      <c r="B14" s="17"/>
      <c r="C14" s="14"/>
      <c r="D14" s="14"/>
      <c r="E14" s="14"/>
      <c r="F14" s="14" t="s">
        <v>16</v>
      </c>
      <c r="G14" s="14"/>
      <c r="H14" s="14"/>
      <c r="I14" s="13"/>
      <c r="J14" s="13"/>
      <c r="K14" s="13"/>
      <c r="L14" s="13"/>
      <c r="M14" s="13"/>
      <c r="N14" s="16" t="e">
        <f>IF('貸借対照表(BS)円単位'!N14=0, "-",ROUND('貸借対照表(BS)円単位'!N14 /設定!$J$4, 0))</f>
        <v>#DIV/0!</v>
      </c>
      <c r="O14" s="213" t="s">
        <v>192</v>
      </c>
      <c r="P14" s="17"/>
      <c r="Q14" s="14" t="s">
        <v>228</v>
      </c>
      <c r="R14" s="14"/>
      <c r="S14" s="14"/>
      <c r="T14" s="14"/>
      <c r="U14" s="14"/>
      <c r="V14" s="13"/>
      <c r="W14" s="13"/>
      <c r="X14" s="13"/>
      <c r="Y14" s="13"/>
      <c r="Z14" s="13"/>
      <c r="AA14" s="16" t="e">
        <f>IF('貸借対照表(BS)円単位'!AA14=0,"-",ROUND('貸借対照表(BS)円単位'!AA14 /設定!$J$4, 0))</f>
        <v>#DIV/0!</v>
      </c>
      <c r="AB14" s="215" t="str">
        <f t="shared" si="1"/>
        <v>-</v>
      </c>
    </row>
    <row r="15" spans="2:30" s="11" customFormat="1" ht="12.9" customHeight="1">
      <c r="B15" s="17"/>
      <c r="C15" s="14"/>
      <c r="D15" s="14"/>
      <c r="E15" s="14"/>
      <c r="F15" s="14" t="s">
        <v>18</v>
      </c>
      <c r="G15" s="14"/>
      <c r="H15" s="14"/>
      <c r="I15" s="13"/>
      <c r="J15" s="13"/>
      <c r="K15" s="13"/>
      <c r="L15" s="13"/>
      <c r="M15" s="13"/>
      <c r="N15" s="16" t="e">
        <f>IF('貸借対照表(BS)円単位'!N15=0, "-",ROUND('貸借対照表(BS)円単位'!N15 /設定!$J$4, 0))</f>
        <v>#DIV/0!</v>
      </c>
      <c r="O15" s="213" t="str">
        <f>IFERROR((N15+N16)/$N$64, "-")</f>
        <v>-</v>
      </c>
      <c r="P15" s="17"/>
      <c r="Q15" s="14"/>
      <c r="R15" s="19" t="s">
        <v>251</v>
      </c>
      <c r="S15" s="14"/>
      <c r="T15" s="14"/>
      <c r="U15" s="14"/>
      <c r="V15" s="13"/>
      <c r="W15" s="13"/>
      <c r="X15" s="13"/>
      <c r="Y15" s="13"/>
      <c r="Z15" s="13"/>
      <c r="AA15" s="16" t="e">
        <f>IF('貸借対照表(BS)円単位'!AA15=0,"-",ROUND('貸借対照表(BS)円単位'!AA15 /設定!$J$4, 0))</f>
        <v>#DIV/0!</v>
      </c>
      <c r="AB15" s="215" t="str">
        <f t="shared" si="1"/>
        <v>-</v>
      </c>
    </row>
    <row r="16" spans="2:30" s="11" customFormat="1" ht="12.9" customHeight="1">
      <c r="B16" s="17"/>
      <c r="C16" s="14"/>
      <c r="D16" s="14"/>
      <c r="E16" s="14"/>
      <c r="F16" s="14" t="s">
        <v>19</v>
      </c>
      <c r="G16" s="14"/>
      <c r="H16" s="14"/>
      <c r="I16" s="13"/>
      <c r="J16" s="13"/>
      <c r="K16" s="13"/>
      <c r="L16" s="13"/>
      <c r="M16" s="13"/>
      <c r="N16" s="16" t="e">
        <f>IF('貸借対照表(BS)円単位'!N16=0, "-",ROUND('貸借対照表(BS)円単位'!N16 /設定!$J$4, 0))</f>
        <v>#DIV/0!</v>
      </c>
      <c r="O16" s="213" t="s">
        <v>192</v>
      </c>
      <c r="P16" s="17"/>
      <c r="Q16" s="14"/>
      <c r="R16" s="19" t="s">
        <v>229</v>
      </c>
      <c r="S16" s="19"/>
      <c r="T16" s="19"/>
      <c r="U16" s="19"/>
      <c r="V16" s="20"/>
      <c r="W16" s="20"/>
      <c r="X16" s="20"/>
      <c r="Y16" s="20"/>
      <c r="Z16" s="20"/>
      <c r="AA16" s="16" t="e">
        <f>IF('貸借対照表(BS)円単位'!AA16=0,"-",ROUND('貸借対照表(BS)円単位'!AA16 /設定!$J$4, 0))</f>
        <v>#DIV/0!</v>
      </c>
      <c r="AB16" s="215" t="str">
        <f t="shared" si="1"/>
        <v>-</v>
      </c>
    </row>
    <row r="17" spans="2:28" s="11" customFormat="1" ht="12.9" customHeight="1">
      <c r="B17" s="17"/>
      <c r="C17" s="14"/>
      <c r="D17" s="14"/>
      <c r="E17" s="14"/>
      <c r="F17" s="14" t="s">
        <v>212</v>
      </c>
      <c r="G17" s="21"/>
      <c r="H17" s="21"/>
      <c r="I17" s="22"/>
      <c r="J17" s="22"/>
      <c r="K17" s="22"/>
      <c r="L17" s="22"/>
      <c r="M17" s="22"/>
      <c r="N17" s="16" t="str">
        <f>IF('貸借対照表(BS)円単位'!N17=0, "-",ROUND('貸借対照表(BS)円単位'!N17 /設定!$J$4, 0))</f>
        <v>-</v>
      </c>
      <c r="O17" s="213" t="str">
        <f>IFERROR((N17+N18)/$N$64, "-")</f>
        <v>-</v>
      </c>
      <c r="P17" s="17"/>
      <c r="Q17" s="14"/>
      <c r="R17" s="19" t="s">
        <v>230</v>
      </c>
      <c r="S17" s="19"/>
      <c r="T17" s="19"/>
      <c r="U17" s="19"/>
      <c r="V17" s="20"/>
      <c r="W17" s="20"/>
      <c r="X17" s="20"/>
      <c r="Y17" s="20"/>
      <c r="Z17" s="20"/>
      <c r="AA17" s="16" t="str">
        <f>IF('貸借対照表(BS)円単位'!AA17=0,"-",ROUND('貸借対照表(BS)円単位'!AA17 /設定!$J$4, 0))</f>
        <v>-</v>
      </c>
      <c r="AB17" s="215" t="str">
        <f t="shared" si="1"/>
        <v>-</v>
      </c>
    </row>
    <row r="18" spans="2:28" s="11" customFormat="1" ht="12.9" customHeight="1">
      <c r="B18" s="17"/>
      <c r="C18" s="14"/>
      <c r="D18" s="14"/>
      <c r="E18" s="14"/>
      <c r="F18" s="14" t="s">
        <v>23</v>
      </c>
      <c r="G18" s="21"/>
      <c r="H18" s="21"/>
      <c r="I18" s="22"/>
      <c r="J18" s="22"/>
      <c r="K18" s="22"/>
      <c r="L18" s="22"/>
      <c r="M18" s="22"/>
      <c r="N18" s="16" t="str">
        <f>IF('貸借対照表(BS)円単位'!N18=0, "-",ROUND('貸借対照表(BS)円単位'!N18 /設定!$J$4, 0))</f>
        <v>-</v>
      </c>
      <c r="O18" s="213" t="s">
        <v>192</v>
      </c>
      <c r="P18" s="12"/>
      <c r="Q18" s="14"/>
      <c r="R18" s="19" t="s">
        <v>231</v>
      </c>
      <c r="S18" s="19"/>
      <c r="T18" s="19"/>
      <c r="U18" s="19"/>
      <c r="V18" s="20"/>
      <c r="W18" s="20"/>
      <c r="X18" s="20"/>
      <c r="Y18" s="20"/>
      <c r="Z18" s="20"/>
      <c r="AA18" s="16" t="str">
        <f>IF('貸借対照表(BS)円単位'!AA18=0,"-",ROUND('貸借対照表(BS)円単位'!AA18 /設定!$J$4, 0))</f>
        <v>-</v>
      </c>
      <c r="AB18" s="215" t="str">
        <f t="shared" si="1"/>
        <v>-</v>
      </c>
    </row>
    <row r="19" spans="2:28" s="11" customFormat="1" ht="12.9" customHeight="1">
      <c r="B19" s="17"/>
      <c r="C19" s="14"/>
      <c r="D19" s="14"/>
      <c r="E19" s="14"/>
      <c r="F19" s="14" t="s">
        <v>25</v>
      </c>
      <c r="G19" s="21"/>
      <c r="H19" s="21"/>
      <c r="I19" s="22"/>
      <c r="J19" s="22"/>
      <c r="K19" s="22"/>
      <c r="L19" s="22"/>
      <c r="M19" s="22"/>
      <c r="N19" s="16" t="str">
        <f>IF('貸借対照表(BS)円単位'!N19=0, "-",ROUND('貸借対照表(BS)円単位'!N19 /設定!$J$4, 0))</f>
        <v>-</v>
      </c>
      <c r="O19" s="213" t="str">
        <f>IFERROR((N19+N20)/$N$64, "-")</f>
        <v>-</v>
      </c>
      <c r="P19" s="12"/>
      <c r="Q19" s="14"/>
      <c r="R19" s="19" t="s">
        <v>232</v>
      </c>
      <c r="S19" s="19"/>
      <c r="T19" s="19"/>
      <c r="U19" s="19"/>
      <c r="V19" s="20"/>
      <c r="W19" s="20"/>
      <c r="X19" s="20"/>
      <c r="Y19" s="20"/>
      <c r="Z19" s="20"/>
      <c r="AA19" s="16" t="str">
        <f>IF('貸借対照表(BS)円単位'!AA19=0,"-",ROUND('貸借対照表(BS)円単位'!AA19 /設定!$J$4, 0))</f>
        <v>-</v>
      </c>
      <c r="AB19" s="215" t="str">
        <f t="shared" si="1"/>
        <v>-</v>
      </c>
    </row>
    <row r="20" spans="2:28" s="11" customFormat="1" ht="12.9" customHeight="1">
      <c r="B20" s="17"/>
      <c r="C20" s="14"/>
      <c r="D20" s="14"/>
      <c r="E20" s="14"/>
      <c r="F20" s="14" t="s">
        <v>27</v>
      </c>
      <c r="G20" s="21"/>
      <c r="H20" s="21"/>
      <c r="I20" s="22"/>
      <c r="J20" s="22"/>
      <c r="K20" s="22"/>
      <c r="L20" s="22"/>
      <c r="M20" s="22"/>
      <c r="N20" s="16" t="str">
        <f>IF('貸借対照表(BS)円単位'!N20=0, "-",ROUND('貸借対照表(BS)円単位'!N20 /設定!$J$4, 0))</f>
        <v>-</v>
      </c>
      <c r="O20" s="213" t="s">
        <v>192</v>
      </c>
      <c r="P20" s="17"/>
      <c r="Q20" s="14"/>
      <c r="R20" s="14" t="s">
        <v>233</v>
      </c>
      <c r="S20" s="14"/>
      <c r="T20" s="14"/>
      <c r="U20" s="14"/>
      <c r="V20" s="13"/>
      <c r="W20" s="13"/>
      <c r="X20" s="13"/>
      <c r="Y20" s="13"/>
      <c r="Z20" s="13"/>
      <c r="AA20" s="16" t="e">
        <f>IF('貸借対照表(BS)円単位'!AA20=0,"-",ROUND('貸借対照表(BS)円単位'!AA20 /設定!$J$4, 0))</f>
        <v>#DIV/0!</v>
      </c>
      <c r="AB20" s="215" t="str">
        <f t="shared" si="1"/>
        <v>-</v>
      </c>
    </row>
    <row r="21" spans="2:28" s="11" customFormat="1" ht="12.9" customHeight="1">
      <c r="B21" s="17"/>
      <c r="C21" s="14"/>
      <c r="D21" s="14"/>
      <c r="E21" s="14"/>
      <c r="F21" s="14" t="s">
        <v>29</v>
      </c>
      <c r="G21" s="21"/>
      <c r="H21" s="21"/>
      <c r="I21" s="22"/>
      <c r="J21" s="22"/>
      <c r="K21" s="22"/>
      <c r="L21" s="22"/>
      <c r="M21" s="22"/>
      <c r="N21" s="16" t="str">
        <f>IF('貸借対照表(BS)円単位'!N21=0, "-",ROUND('貸借対照表(BS)円単位'!N21 /設定!$J$4, 0))</f>
        <v>-</v>
      </c>
      <c r="O21" s="213" t="str">
        <f>IFERROR((N21+N22)/$N$64, "-")</f>
        <v>-</v>
      </c>
      <c r="P21" s="17"/>
      <c r="Q21" s="14"/>
      <c r="R21" s="19" t="s">
        <v>234</v>
      </c>
      <c r="S21" s="14"/>
      <c r="T21" s="14"/>
      <c r="U21" s="14"/>
      <c r="V21" s="13"/>
      <c r="W21" s="13"/>
      <c r="X21" s="13"/>
      <c r="Y21" s="13"/>
      <c r="Z21" s="13"/>
      <c r="AA21" s="16" t="e">
        <f>IF('貸借対照表(BS)円単位'!AA21=0,"-",ROUND('貸借対照表(BS)円単位'!AA21 /設定!$J$4, 0))</f>
        <v>#DIV/0!</v>
      </c>
      <c r="AB21" s="215" t="str">
        <f t="shared" si="1"/>
        <v>-</v>
      </c>
    </row>
    <row r="22" spans="2:28" s="11" customFormat="1" ht="12.9" customHeight="1">
      <c r="B22" s="17"/>
      <c r="C22" s="14"/>
      <c r="D22" s="14"/>
      <c r="E22" s="14"/>
      <c r="F22" s="14" t="s">
        <v>31</v>
      </c>
      <c r="G22" s="21"/>
      <c r="H22" s="21"/>
      <c r="I22" s="22"/>
      <c r="J22" s="22"/>
      <c r="K22" s="22"/>
      <c r="L22" s="22"/>
      <c r="M22" s="22"/>
      <c r="N22" s="16" t="str">
        <f>IF('貸借対照表(BS)円単位'!N22=0, "-",ROUND('貸借対照表(BS)円単位'!N22 /設定!$J$4, 0))</f>
        <v>-</v>
      </c>
      <c r="O22" s="213" t="s">
        <v>192</v>
      </c>
      <c r="P22" s="17"/>
      <c r="Q22" s="14"/>
      <c r="R22" s="14" t="s">
        <v>227</v>
      </c>
      <c r="S22" s="14"/>
      <c r="T22" s="14"/>
      <c r="U22" s="14"/>
      <c r="V22" s="13"/>
      <c r="W22" s="13"/>
      <c r="X22" s="13"/>
      <c r="Y22" s="13"/>
      <c r="Z22" s="13"/>
      <c r="AA22" s="16" t="e">
        <f>IF('貸借対照表(BS)円単位'!AA22=0,"-",ROUND('貸借対照表(BS)円単位'!AA22 /設定!$J$4, 0))</f>
        <v>#DIV/0!</v>
      </c>
      <c r="AB22" s="215" t="str">
        <f t="shared" si="1"/>
        <v>-</v>
      </c>
    </row>
    <row r="23" spans="2:28" s="11" customFormat="1" ht="12.9" customHeight="1">
      <c r="B23" s="17"/>
      <c r="C23" s="14"/>
      <c r="D23" s="14"/>
      <c r="E23" s="14"/>
      <c r="F23" s="14" t="s">
        <v>32</v>
      </c>
      <c r="G23" s="14"/>
      <c r="H23" s="14"/>
      <c r="I23" s="13"/>
      <c r="J23" s="13"/>
      <c r="K23" s="13"/>
      <c r="L23" s="13"/>
      <c r="M23" s="13"/>
      <c r="N23" s="16" t="str">
        <f>IF('貸借対照表(BS)円単位'!N23=0, "-",ROUND('貸借対照表(BS)円単位'!N23 /設定!$J$4, 0))</f>
        <v>-</v>
      </c>
      <c r="O23" s="213" t="str">
        <f>IFERROR((N23+N24)/$N$64, "-")</f>
        <v>-</v>
      </c>
      <c r="P23" s="258" t="s">
        <v>235</v>
      </c>
      <c r="Q23" s="259"/>
      <c r="R23" s="259"/>
      <c r="S23" s="259"/>
      <c r="T23" s="259"/>
      <c r="U23" s="259"/>
      <c r="V23" s="259"/>
      <c r="W23" s="259"/>
      <c r="X23" s="259"/>
      <c r="Y23" s="259"/>
      <c r="Z23" s="260"/>
      <c r="AA23" s="203" t="e">
        <f>IF('貸借対照表(BS)円単位'!AA23=0,"-",ROUND('貸借対照表(BS)円単位'!AA23 /設定!$J$4, 0))</f>
        <v>#DIV/0!</v>
      </c>
      <c r="AB23" s="216" t="str">
        <f>IFERROR(AA23/$AA$64, "-")</f>
        <v>-</v>
      </c>
    </row>
    <row r="24" spans="2:28" s="11" customFormat="1" ht="12.9" customHeight="1">
      <c r="B24" s="17"/>
      <c r="C24" s="14"/>
      <c r="D24" s="14"/>
      <c r="E24" s="14"/>
      <c r="F24" s="14" t="s">
        <v>34</v>
      </c>
      <c r="G24" s="14"/>
      <c r="H24" s="14"/>
      <c r="I24" s="13"/>
      <c r="J24" s="13"/>
      <c r="K24" s="13"/>
      <c r="L24" s="13"/>
      <c r="M24" s="13"/>
      <c r="N24" s="16" t="str">
        <f>IF('貸借対照表(BS)円単位'!N24=0, "-",ROUND('貸借対照表(BS)円単位'!N24 /設定!$J$4, 0))</f>
        <v>-</v>
      </c>
      <c r="O24" s="213" t="s">
        <v>192</v>
      </c>
      <c r="P24" s="17" t="s">
        <v>236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16"/>
      <c r="AB24" s="215"/>
    </row>
    <row r="25" spans="2:28" s="11" customFormat="1" ht="12.9" customHeight="1">
      <c r="B25" s="17"/>
      <c r="C25" s="14"/>
      <c r="D25" s="14"/>
      <c r="E25" s="14"/>
      <c r="F25" s="14" t="s">
        <v>36</v>
      </c>
      <c r="G25" s="14"/>
      <c r="H25" s="14"/>
      <c r="I25" s="13"/>
      <c r="J25" s="13"/>
      <c r="K25" s="13"/>
      <c r="L25" s="13"/>
      <c r="M25" s="13"/>
      <c r="N25" s="16" t="e">
        <f>IF('貸借対照表(BS)円単位'!N25=0, "-",ROUND('貸借対照表(BS)円単位'!N25 /設定!$J$4, 0))</f>
        <v>#DIV/0!</v>
      </c>
      <c r="O25" s="213" t="str">
        <f>IFERROR(N25/$N$64,"-")</f>
        <v>-</v>
      </c>
      <c r="P25" s="17"/>
      <c r="Q25" s="19" t="s">
        <v>237</v>
      </c>
      <c r="R25" s="25"/>
      <c r="S25" s="25"/>
      <c r="T25" s="25"/>
      <c r="U25" s="25"/>
      <c r="V25" s="26"/>
      <c r="W25" s="26"/>
      <c r="X25" s="26"/>
      <c r="Y25" s="26"/>
      <c r="Z25" s="26"/>
      <c r="AA25" s="16" t="e">
        <f>IF('貸借対照表(BS)円単位'!AA25=0,"-",ROUND('貸借対照表(BS)円単位'!AA25 /設定!$J$4, 0))</f>
        <v>#DIV/0!</v>
      </c>
      <c r="AB25" s="215" t="str">
        <f>IFERROR(AA25/$AA$64, "-")</f>
        <v>-</v>
      </c>
    </row>
    <row r="26" spans="2:28" s="11" customFormat="1" ht="12.9" customHeight="1">
      <c r="B26" s="17"/>
      <c r="C26" s="14"/>
      <c r="D26" s="14"/>
      <c r="E26" s="14" t="s">
        <v>38</v>
      </c>
      <c r="F26" s="14"/>
      <c r="G26" s="14"/>
      <c r="H26" s="14"/>
      <c r="I26" s="13"/>
      <c r="J26" s="13"/>
      <c r="K26" s="13"/>
      <c r="L26" s="13"/>
      <c r="M26" s="13"/>
      <c r="N26" s="16" t="e">
        <f>IF('貸借対照表(BS)円単位'!N26=0, "-",ROUND('貸借対照表(BS)円単位'!N26 /設定!$J$4, 0))</f>
        <v>#DIV/0!</v>
      </c>
      <c r="O26" s="213" t="str">
        <f>IFERROR(N26/$N$64,"-")</f>
        <v>-</v>
      </c>
      <c r="P26" s="17"/>
      <c r="Q26" s="13" t="s">
        <v>238</v>
      </c>
      <c r="R26" s="25"/>
      <c r="S26" s="25"/>
      <c r="T26" s="25"/>
      <c r="U26" s="25"/>
      <c r="V26" s="26"/>
      <c r="W26" s="26"/>
      <c r="X26" s="26"/>
      <c r="Y26" s="26"/>
      <c r="Z26" s="26"/>
      <c r="AA26" s="16" t="e">
        <f>IF('貸借対照表(BS)円単位'!AA26=0,"-",ROUND('貸借対照表(BS)円単位'!AA26 /設定!$J$4, 0))</f>
        <v>#DIV/0!</v>
      </c>
      <c r="AB26" s="215" t="str">
        <f>IFERROR(AA26/$AA$64, "-")</f>
        <v>-</v>
      </c>
    </row>
    <row r="27" spans="2:28" s="11" customFormat="1" ht="12.9" customHeight="1">
      <c r="B27" s="17"/>
      <c r="C27" s="14"/>
      <c r="D27" s="14"/>
      <c r="E27" s="14"/>
      <c r="F27" s="14" t="s">
        <v>40</v>
      </c>
      <c r="G27" s="14"/>
      <c r="H27" s="14"/>
      <c r="I27" s="13"/>
      <c r="J27" s="13"/>
      <c r="K27" s="13"/>
      <c r="L27" s="13"/>
      <c r="M27" s="13"/>
      <c r="N27" s="16" t="e">
        <f>IF('貸借対照表(BS)円単位'!N27=0, "-",ROUND('貸借対照表(BS)円単位'!N27 /設定!$J$4, 0))</f>
        <v>#DIV/0!</v>
      </c>
      <c r="O27" s="213" t="str">
        <f>IFERROR(N27/$N$64,"-")</f>
        <v>-</v>
      </c>
      <c r="P27" s="12"/>
      <c r="Q27" s="13"/>
      <c r="R27" s="13"/>
      <c r="S27" s="13"/>
      <c r="T27" s="13"/>
      <c r="U27" s="13"/>
      <c r="V27" s="13"/>
      <c r="W27" s="13"/>
      <c r="X27" s="13"/>
      <c r="Y27" s="13"/>
      <c r="Z27" s="27"/>
      <c r="AA27" s="16"/>
      <c r="AB27" s="215"/>
    </row>
    <row r="28" spans="2:28" s="11" customFormat="1" ht="12.9" customHeight="1">
      <c r="B28" s="17"/>
      <c r="C28" s="14"/>
      <c r="D28" s="14"/>
      <c r="E28" s="14"/>
      <c r="F28" s="14" t="s">
        <v>14</v>
      </c>
      <c r="G28" s="14"/>
      <c r="H28" s="14"/>
      <c r="I28" s="13"/>
      <c r="J28" s="13"/>
      <c r="K28" s="13"/>
      <c r="L28" s="13"/>
      <c r="M28" s="13"/>
      <c r="N28" s="16" t="e">
        <f>IF('貸借対照表(BS)円単位'!N28=0, "-",ROUND('貸借対照表(BS)円単位'!N28 /設定!$J$4, 0))</f>
        <v>#DIV/0!</v>
      </c>
      <c r="O28" s="213" t="str">
        <f>IFERROR((N28+N29)/$N$64, "-")</f>
        <v>-</v>
      </c>
      <c r="P28" s="12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6"/>
      <c r="AB28" s="215"/>
    </row>
    <row r="29" spans="2:28" s="11" customFormat="1" ht="12.9" customHeight="1">
      <c r="B29" s="17"/>
      <c r="C29" s="14"/>
      <c r="D29" s="14"/>
      <c r="E29" s="14"/>
      <c r="F29" s="14" t="s">
        <v>16</v>
      </c>
      <c r="G29" s="14"/>
      <c r="H29" s="14"/>
      <c r="I29" s="13"/>
      <c r="J29" s="13"/>
      <c r="K29" s="13"/>
      <c r="L29" s="13"/>
      <c r="M29" s="13"/>
      <c r="N29" s="16" t="e">
        <f>IF('貸借対照表(BS)円単位'!N29=0, "-",ROUND('貸借対照表(BS)円単位'!N29 /設定!$J$4, 0))</f>
        <v>#DIV/0!</v>
      </c>
      <c r="O29" s="213" t="s">
        <v>192</v>
      </c>
      <c r="P29" s="12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6"/>
      <c r="AB29" s="215"/>
    </row>
    <row r="30" spans="2:28" s="11" customFormat="1" ht="12.9" customHeight="1">
      <c r="B30" s="17"/>
      <c r="C30" s="14"/>
      <c r="D30" s="14"/>
      <c r="E30" s="14"/>
      <c r="F30" s="14" t="s">
        <v>41</v>
      </c>
      <c r="G30" s="14"/>
      <c r="H30" s="14"/>
      <c r="I30" s="13"/>
      <c r="J30" s="13"/>
      <c r="K30" s="13"/>
      <c r="L30" s="13"/>
      <c r="M30" s="13"/>
      <c r="N30" s="16" t="e">
        <f>IF('貸借対照表(BS)円単位'!N30=0, "-",ROUND('貸借対照表(BS)円単位'!N30 /設定!$J$4, 0))</f>
        <v>#DIV/0!</v>
      </c>
      <c r="O30" s="213" t="str">
        <f>IFERROR((N30+N31)/$N$64,"-")</f>
        <v>-</v>
      </c>
      <c r="P30" s="12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6"/>
      <c r="AB30" s="215"/>
    </row>
    <row r="31" spans="2:28" s="11" customFormat="1" ht="12.9" customHeight="1">
      <c r="B31" s="17"/>
      <c r="C31" s="14"/>
      <c r="D31" s="14"/>
      <c r="E31" s="14"/>
      <c r="F31" s="14" t="s">
        <v>19</v>
      </c>
      <c r="G31" s="14"/>
      <c r="H31" s="14"/>
      <c r="I31" s="13"/>
      <c r="J31" s="13"/>
      <c r="K31" s="13"/>
      <c r="L31" s="13"/>
      <c r="M31" s="13"/>
      <c r="N31" s="16" t="e">
        <f>IF('貸借対照表(BS)円単位'!N31=0, "-",ROUND('貸借対照表(BS)円単位'!N31 /設定!$J$4, 0))</f>
        <v>#DIV/0!</v>
      </c>
      <c r="O31" s="213" t="s">
        <v>192</v>
      </c>
      <c r="P31" s="12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6"/>
      <c r="AB31" s="215"/>
    </row>
    <row r="32" spans="2:28" s="11" customFormat="1" ht="12.9" customHeight="1">
      <c r="B32" s="17"/>
      <c r="C32" s="14"/>
      <c r="D32" s="14"/>
      <c r="E32" s="14"/>
      <c r="F32" s="14" t="s">
        <v>42</v>
      </c>
      <c r="G32" s="14"/>
      <c r="H32" s="14"/>
      <c r="I32" s="13"/>
      <c r="J32" s="13"/>
      <c r="K32" s="13"/>
      <c r="L32" s="13"/>
      <c r="M32" s="13"/>
      <c r="N32" s="16" t="str">
        <f>IF('貸借対照表(BS)円単位'!N32=0, "-",ROUND('貸借対照表(BS)円単位'!N32 /設定!$J$4, 0))</f>
        <v>-</v>
      </c>
      <c r="O32" s="213" t="str">
        <f>IFERROR((N32+N33)/$N$64, "-")</f>
        <v>-</v>
      </c>
      <c r="P32" s="12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6"/>
      <c r="AB32" s="215"/>
    </row>
    <row r="33" spans="2:28" s="11" customFormat="1" ht="12.9" customHeight="1">
      <c r="B33" s="17"/>
      <c r="C33" s="14"/>
      <c r="D33" s="14"/>
      <c r="E33" s="14"/>
      <c r="F33" s="14" t="s">
        <v>34</v>
      </c>
      <c r="G33" s="14"/>
      <c r="H33" s="14"/>
      <c r="I33" s="13"/>
      <c r="J33" s="13"/>
      <c r="K33" s="13"/>
      <c r="L33" s="13"/>
      <c r="M33" s="13"/>
      <c r="N33" s="16" t="str">
        <f>IF('貸借対照表(BS)円単位'!N33=0, "-",ROUND('貸借対照表(BS)円単位'!N33 /設定!$J$4, 0))</f>
        <v>-</v>
      </c>
      <c r="O33" s="213" t="s">
        <v>192</v>
      </c>
      <c r="P33" s="12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6"/>
      <c r="AB33" s="215"/>
    </row>
    <row r="34" spans="2:28" s="11" customFormat="1" ht="12.9" customHeight="1">
      <c r="B34" s="17"/>
      <c r="C34" s="14"/>
      <c r="D34" s="14"/>
      <c r="E34" s="14"/>
      <c r="F34" s="14" t="s">
        <v>36</v>
      </c>
      <c r="G34" s="14"/>
      <c r="H34" s="14"/>
      <c r="I34" s="13"/>
      <c r="J34" s="13"/>
      <c r="K34" s="13"/>
      <c r="L34" s="13"/>
      <c r="M34" s="13"/>
      <c r="N34" s="16" t="e">
        <f>IF('貸借対照表(BS)円単位'!N34=0, "-",ROUND('貸借対照表(BS)円単位'!N34 /設定!$J$4, 0))</f>
        <v>#DIV/0!</v>
      </c>
      <c r="O34" s="213" t="str">
        <f>IFERROR(N34/$N$64, "-")</f>
        <v>-</v>
      </c>
      <c r="P34" s="12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6"/>
      <c r="AB34" s="215"/>
    </row>
    <row r="35" spans="2:28" s="11" customFormat="1" ht="12.9" customHeight="1">
      <c r="B35" s="17"/>
      <c r="C35" s="14"/>
      <c r="D35" s="14"/>
      <c r="E35" s="14" t="s">
        <v>43</v>
      </c>
      <c r="F35" s="28"/>
      <c r="G35" s="28"/>
      <c r="H35" s="28"/>
      <c r="I35" s="29"/>
      <c r="J35" s="29"/>
      <c r="K35" s="29"/>
      <c r="L35" s="29"/>
      <c r="M35" s="29"/>
      <c r="N35" s="16" t="e">
        <f>IF('貸借対照表(BS)円単位'!N35=0, "-",ROUND('貸借対照表(BS)円単位'!N35 /設定!$J$4, 0))</f>
        <v>#DIV/0!</v>
      </c>
      <c r="O35" s="213" t="str">
        <f>IFERROR((N35+N36)/$N$64,"-")</f>
        <v>-</v>
      </c>
      <c r="P35" s="12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6"/>
      <c r="AB35" s="215"/>
    </row>
    <row r="36" spans="2:28" s="11" customFormat="1" ht="12.9" customHeight="1">
      <c r="B36" s="17"/>
      <c r="C36" s="14"/>
      <c r="D36" s="14"/>
      <c r="E36" s="14" t="s">
        <v>44</v>
      </c>
      <c r="F36" s="28"/>
      <c r="G36" s="28"/>
      <c r="H36" s="28"/>
      <c r="I36" s="29"/>
      <c r="J36" s="29"/>
      <c r="K36" s="29"/>
      <c r="L36" s="29"/>
      <c r="M36" s="29"/>
      <c r="N36" s="16" t="e">
        <f>IF('貸借対照表(BS)円単位'!N36=0, "-",ROUND('貸借対照表(BS)円単位'!N36 /設定!$J$4, 0))</f>
        <v>#DIV/0!</v>
      </c>
      <c r="O36" s="213" t="s">
        <v>192</v>
      </c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6"/>
      <c r="AB36" s="215"/>
    </row>
    <row r="37" spans="2:28" s="11" customFormat="1" ht="12.9" customHeight="1">
      <c r="B37" s="17"/>
      <c r="C37" s="14"/>
      <c r="D37" s="14" t="s">
        <v>45</v>
      </c>
      <c r="E37" s="14"/>
      <c r="F37" s="28"/>
      <c r="G37" s="28"/>
      <c r="H37" s="28"/>
      <c r="I37" s="29"/>
      <c r="J37" s="29"/>
      <c r="K37" s="29"/>
      <c r="L37" s="29"/>
      <c r="M37" s="29"/>
      <c r="N37" s="16" t="e">
        <f>IF('貸借対照表(BS)円単位'!N37=0, "-",ROUND('貸借対照表(BS)円単位'!N37 /設定!$J$4, 0))</f>
        <v>#DIV/0!</v>
      </c>
      <c r="O37" s="213" t="str">
        <f>IFERROR(N37/$N$64, "-")</f>
        <v>-</v>
      </c>
      <c r="P37" s="12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6"/>
      <c r="AB37" s="215"/>
    </row>
    <row r="38" spans="2:28" s="11" customFormat="1" ht="12.9" customHeight="1">
      <c r="B38" s="17"/>
      <c r="C38" s="14"/>
      <c r="D38" s="14"/>
      <c r="E38" s="14" t="s">
        <v>46</v>
      </c>
      <c r="F38" s="14"/>
      <c r="G38" s="14"/>
      <c r="H38" s="14"/>
      <c r="I38" s="13"/>
      <c r="J38" s="13"/>
      <c r="K38" s="13"/>
      <c r="L38" s="13"/>
      <c r="M38" s="13"/>
      <c r="N38" s="16" t="e">
        <f>IF('貸借対照表(BS)円単位'!N38=0, "-",ROUND('貸借対照表(BS)円単位'!N38 /設定!$J$4, 0))</f>
        <v>#DIV/0!</v>
      </c>
      <c r="O38" s="213" t="str">
        <f t="shared" ref="O38:O62" si="2">IFERROR(N38/$N$64, "-")</f>
        <v>-</v>
      </c>
      <c r="P38" s="12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6"/>
      <c r="AB38" s="215"/>
    </row>
    <row r="39" spans="2:28" s="11" customFormat="1" ht="12.9" customHeight="1">
      <c r="B39" s="17"/>
      <c r="C39" s="14"/>
      <c r="D39" s="14"/>
      <c r="E39" s="14" t="s">
        <v>32</v>
      </c>
      <c r="F39" s="14"/>
      <c r="G39" s="14"/>
      <c r="H39" s="14"/>
      <c r="I39" s="13"/>
      <c r="J39" s="13"/>
      <c r="K39" s="13"/>
      <c r="L39" s="13"/>
      <c r="M39" s="13"/>
      <c r="N39" s="16" t="e">
        <f>IF('貸借対照表(BS)円単位'!N39=0, "-",ROUND('貸借対照表(BS)円単位'!N39 /設定!$J$4, 0))</f>
        <v>#DIV/0!</v>
      </c>
      <c r="O39" s="213" t="str">
        <f t="shared" si="2"/>
        <v>-</v>
      </c>
      <c r="P39" s="12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6"/>
      <c r="AB39" s="215"/>
    </row>
    <row r="40" spans="2:28" s="11" customFormat="1" ht="12.9" customHeight="1">
      <c r="B40" s="17"/>
      <c r="C40" s="14"/>
      <c r="D40" s="14" t="s">
        <v>48</v>
      </c>
      <c r="E40" s="14"/>
      <c r="F40" s="14"/>
      <c r="G40" s="14"/>
      <c r="H40" s="14"/>
      <c r="I40" s="14"/>
      <c r="J40" s="13"/>
      <c r="K40" s="13"/>
      <c r="L40" s="13"/>
      <c r="M40" s="13"/>
      <c r="N40" s="16" t="e">
        <f>IF('貸借対照表(BS)円単位'!N40=0, "-",ROUND('貸借対照表(BS)円単位'!N40 /設定!$J$4, 0))</f>
        <v>#DIV/0!</v>
      </c>
      <c r="O40" s="213" t="str">
        <f t="shared" si="2"/>
        <v>-</v>
      </c>
      <c r="P40" s="12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6"/>
      <c r="AB40" s="215"/>
    </row>
    <row r="41" spans="2:28" s="11" customFormat="1" ht="12.9" customHeight="1">
      <c r="B41" s="17"/>
      <c r="C41" s="14"/>
      <c r="D41" s="14"/>
      <c r="E41" s="14" t="s">
        <v>49</v>
      </c>
      <c r="F41" s="14"/>
      <c r="G41" s="14"/>
      <c r="H41" s="14"/>
      <c r="I41" s="14"/>
      <c r="J41" s="13"/>
      <c r="K41" s="13"/>
      <c r="L41" s="13"/>
      <c r="M41" s="13"/>
      <c r="N41" s="16" t="e">
        <f>IF('貸借対照表(BS)円単位'!N41=0, "-",ROUND('貸借対照表(BS)円単位'!N41 /設定!$J$4, 0))</f>
        <v>#DIV/0!</v>
      </c>
      <c r="O41" s="213" t="str">
        <f t="shared" si="2"/>
        <v>-</v>
      </c>
      <c r="P41" s="12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6"/>
      <c r="AB41" s="215"/>
    </row>
    <row r="42" spans="2:28" s="11" customFormat="1" ht="12.9" customHeight="1">
      <c r="B42" s="17"/>
      <c r="C42" s="14"/>
      <c r="D42" s="14"/>
      <c r="E42" s="14"/>
      <c r="F42" s="19" t="s">
        <v>50</v>
      </c>
      <c r="G42" s="14"/>
      <c r="H42" s="14"/>
      <c r="I42" s="14"/>
      <c r="J42" s="13"/>
      <c r="K42" s="13"/>
      <c r="L42" s="13"/>
      <c r="M42" s="13"/>
      <c r="N42" s="16" t="e">
        <f>IF('貸借対照表(BS)円単位'!N42=0, "-",ROUND('貸借対照表(BS)円単位'!N42 /設定!$J$4, 0))</f>
        <v>#DIV/0!</v>
      </c>
      <c r="O42" s="213" t="str">
        <f t="shared" si="2"/>
        <v>-</v>
      </c>
      <c r="P42" s="12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6"/>
      <c r="AB42" s="215"/>
    </row>
    <row r="43" spans="2:28" s="11" customFormat="1" ht="12.9" customHeight="1">
      <c r="B43" s="17"/>
      <c r="C43" s="14"/>
      <c r="D43" s="14"/>
      <c r="E43" s="14"/>
      <c r="F43" s="19" t="s">
        <v>51</v>
      </c>
      <c r="G43" s="14"/>
      <c r="H43" s="14"/>
      <c r="I43" s="14"/>
      <c r="J43" s="13"/>
      <c r="K43" s="13"/>
      <c r="L43" s="13"/>
      <c r="M43" s="13"/>
      <c r="N43" s="16" t="e">
        <f>IF('貸借対照表(BS)円単位'!N43=0, "-",ROUND('貸借対照表(BS)円単位'!N43 /設定!$J$4, 0))</f>
        <v>#DIV/0!</v>
      </c>
      <c r="O43" s="213" t="str">
        <f t="shared" si="2"/>
        <v>-</v>
      </c>
      <c r="P43" s="12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6"/>
      <c r="AB43" s="215"/>
    </row>
    <row r="44" spans="2:28" s="11" customFormat="1" ht="12.9" customHeight="1">
      <c r="B44" s="17"/>
      <c r="C44" s="14"/>
      <c r="D44" s="14"/>
      <c r="E44" s="14"/>
      <c r="F44" s="19" t="s">
        <v>15</v>
      </c>
      <c r="G44" s="14"/>
      <c r="H44" s="14"/>
      <c r="I44" s="14"/>
      <c r="J44" s="13"/>
      <c r="K44" s="13"/>
      <c r="L44" s="13"/>
      <c r="M44" s="13"/>
      <c r="N44" s="16" t="e">
        <f>IF('貸借対照表(BS)円単位'!N44=0, "-",ROUND('貸借対照表(BS)円単位'!N44 /設定!$J$4, 0))</f>
        <v>#DIV/0!</v>
      </c>
      <c r="O44" s="213" t="str">
        <f t="shared" si="2"/>
        <v>-</v>
      </c>
      <c r="P44" s="12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6"/>
      <c r="AB44" s="215"/>
    </row>
    <row r="45" spans="2:28" s="11" customFormat="1" ht="12.9" customHeight="1">
      <c r="B45" s="17"/>
      <c r="C45" s="14"/>
      <c r="D45" s="14"/>
      <c r="E45" s="14" t="s">
        <v>52</v>
      </c>
      <c r="F45" s="14"/>
      <c r="G45" s="14"/>
      <c r="H45" s="14"/>
      <c r="I45" s="13"/>
      <c r="J45" s="13"/>
      <c r="K45" s="13"/>
      <c r="L45" s="13"/>
      <c r="M45" s="13"/>
      <c r="N45" s="16" t="str">
        <f>IF('貸借対照表(BS)円単位'!N45=0, "-",ROUND('貸借対照表(BS)円単位'!N45 /設定!$J$4, 0))</f>
        <v>-</v>
      </c>
      <c r="O45" s="213" t="str">
        <f t="shared" si="2"/>
        <v>-</v>
      </c>
      <c r="P45" s="12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6"/>
      <c r="AB45" s="215"/>
    </row>
    <row r="46" spans="2:28" s="11" customFormat="1" ht="12.9" customHeight="1">
      <c r="B46" s="17"/>
      <c r="C46" s="14"/>
      <c r="D46" s="14"/>
      <c r="E46" s="14" t="s">
        <v>53</v>
      </c>
      <c r="F46" s="14"/>
      <c r="G46" s="14"/>
      <c r="H46" s="14"/>
      <c r="I46" s="13"/>
      <c r="J46" s="13"/>
      <c r="K46" s="13"/>
      <c r="L46" s="13"/>
      <c r="M46" s="13"/>
      <c r="N46" s="16" t="e">
        <f>IF('貸借対照表(BS)円単位'!N46=0, "-",ROUND('貸借対照表(BS)円単位'!N46 /設定!$J$4, 0))</f>
        <v>#DIV/0!</v>
      </c>
      <c r="O46" s="213" t="str">
        <f t="shared" si="2"/>
        <v>-</v>
      </c>
      <c r="P46" s="12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6"/>
      <c r="AB46" s="215"/>
    </row>
    <row r="47" spans="2:28" s="11" customFormat="1" ht="12.9" customHeight="1">
      <c r="B47" s="17"/>
      <c r="C47" s="14"/>
      <c r="D47" s="14"/>
      <c r="E47" s="14" t="s">
        <v>54</v>
      </c>
      <c r="F47" s="14"/>
      <c r="G47" s="14"/>
      <c r="H47" s="14"/>
      <c r="I47" s="13"/>
      <c r="J47" s="13"/>
      <c r="K47" s="13"/>
      <c r="L47" s="13"/>
      <c r="M47" s="13"/>
      <c r="N47" s="16" t="e">
        <f>IF('貸借対照表(BS)円単位'!N47=0, "-",ROUND('貸借対照表(BS)円単位'!N47 /設定!$J$4, 0))</f>
        <v>#DIV/0!</v>
      </c>
      <c r="O47" s="213" t="str">
        <f t="shared" si="2"/>
        <v>-</v>
      </c>
      <c r="P47" s="12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6"/>
      <c r="AB47" s="215"/>
    </row>
    <row r="48" spans="2:28" s="11" customFormat="1" ht="12.9" customHeight="1">
      <c r="B48" s="17"/>
      <c r="C48" s="14"/>
      <c r="D48" s="14"/>
      <c r="E48" s="14" t="s">
        <v>55</v>
      </c>
      <c r="F48" s="14"/>
      <c r="G48" s="14"/>
      <c r="H48" s="14"/>
      <c r="I48" s="13"/>
      <c r="J48" s="13"/>
      <c r="K48" s="13"/>
      <c r="L48" s="13"/>
      <c r="M48" s="13"/>
      <c r="N48" s="16" t="e">
        <f>IF('貸借対照表(BS)円単位'!N48=0, "-",ROUND('貸借対照表(BS)円単位'!N48 /設定!$J$4, 0))</f>
        <v>#DIV/0!</v>
      </c>
      <c r="O48" s="213" t="str">
        <f t="shared" si="2"/>
        <v>-</v>
      </c>
      <c r="P48" s="12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6"/>
      <c r="AB48" s="215"/>
    </row>
    <row r="49" spans="2:28" s="11" customFormat="1" ht="12.9" customHeight="1">
      <c r="B49" s="17"/>
      <c r="C49" s="14"/>
      <c r="D49" s="14"/>
      <c r="E49" s="14"/>
      <c r="F49" s="19" t="s">
        <v>56</v>
      </c>
      <c r="G49" s="14"/>
      <c r="H49" s="14"/>
      <c r="I49" s="13"/>
      <c r="J49" s="13"/>
      <c r="K49" s="13"/>
      <c r="L49" s="13"/>
      <c r="M49" s="13"/>
      <c r="N49" s="16" t="str">
        <f>IF('貸借対照表(BS)円単位'!N49=0, "-",ROUND('貸借対照表(BS)円単位'!N49 /設定!$J$4, 0))</f>
        <v>-</v>
      </c>
      <c r="O49" s="213" t="str">
        <f t="shared" si="2"/>
        <v>-</v>
      </c>
      <c r="P49" s="12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6"/>
      <c r="AB49" s="215"/>
    </row>
    <row r="50" spans="2:28" s="11" customFormat="1" ht="12.9" customHeight="1">
      <c r="B50" s="17"/>
      <c r="C50" s="13"/>
      <c r="D50" s="14"/>
      <c r="E50" s="14"/>
      <c r="F50" s="14" t="s">
        <v>42</v>
      </c>
      <c r="G50" s="14"/>
      <c r="H50" s="14"/>
      <c r="I50" s="13"/>
      <c r="J50" s="13"/>
      <c r="K50" s="13"/>
      <c r="L50" s="13"/>
      <c r="M50" s="13"/>
      <c r="N50" s="16" t="e">
        <f>IF('貸借対照表(BS)円単位'!N50=0, "-",ROUND('貸借対照表(BS)円単位'!N50 /設定!$J$4, 0))</f>
        <v>#DIV/0!</v>
      </c>
      <c r="O50" s="213" t="str">
        <f t="shared" si="2"/>
        <v>-</v>
      </c>
      <c r="P50" s="12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6"/>
      <c r="AB50" s="215"/>
    </row>
    <row r="51" spans="2:28" s="11" customFormat="1" ht="12.9" customHeight="1">
      <c r="B51" s="17"/>
      <c r="C51" s="13"/>
      <c r="D51" s="14"/>
      <c r="E51" s="14" t="s">
        <v>15</v>
      </c>
      <c r="F51" s="14"/>
      <c r="G51" s="14"/>
      <c r="H51" s="14"/>
      <c r="I51" s="13"/>
      <c r="J51" s="13"/>
      <c r="K51" s="13"/>
      <c r="L51" s="13"/>
      <c r="M51" s="13"/>
      <c r="N51" s="16" t="e">
        <f>IF('貸借対照表(BS)円単位'!N51=0, "-",ROUND('貸借対照表(BS)円単位'!N51 /設定!$J$4, 0))</f>
        <v>#DIV/0!</v>
      </c>
      <c r="O51" s="213" t="str">
        <f t="shared" si="2"/>
        <v>-</v>
      </c>
      <c r="P51" s="12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6"/>
      <c r="AB51" s="215"/>
    </row>
    <row r="52" spans="2:28" s="11" customFormat="1" ht="12.9" customHeight="1">
      <c r="B52" s="17"/>
      <c r="C52" s="13"/>
      <c r="D52" s="14"/>
      <c r="E52" s="19" t="s">
        <v>57</v>
      </c>
      <c r="F52" s="14"/>
      <c r="G52" s="14"/>
      <c r="H52" s="14"/>
      <c r="I52" s="13"/>
      <c r="J52" s="13"/>
      <c r="K52" s="13"/>
      <c r="L52" s="13"/>
      <c r="M52" s="13"/>
      <c r="N52" s="16" t="e">
        <f>IF('貸借対照表(BS)円単位'!N52=0, "-",ROUND('貸借対照表(BS)円単位'!N52 /設定!$J$4, 0))</f>
        <v>#DIV/0!</v>
      </c>
      <c r="O52" s="213" t="str">
        <f t="shared" si="2"/>
        <v>-</v>
      </c>
      <c r="P52" s="12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6"/>
      <c r="AB52" s="215"/>
    </row>
    <row r="53" spans="2:28" s="11" customFormat="1" ht="12.9" customHeight="1">
      <c r="B53" s="17"/>
      <c r="C53" s="13" t="s">
        <v>58</v>
      </c>
      <c r="D53" s="14"/>
      <c r="E53" s="15"/>
      <c r="F53" s="15"/>
      <c r="G53" s="15"/>
      <c r="H53" s="13"/>
      <c r="I53" s="13"/>
      <c r="J53" s="13"/>
      <c r="K53" s="13"/>
      <c r="L53" s="13"/>
      <c r="M53" s="13"/>
      <c r="N53" s="16" t="e">
        <f>IF('貸借対照表(BS)円単位'!N53=0, "-",ROUND('貸借対照表(BS)円単位'!N53 /設定!$J$4, 0))</f>
        <v>#DIV/0!</v>
      </c>
      <c r="O53" s="213" t="str">
        <f t="shared" si="2"/>
        <v>-</v>
      </c>
      <c r="P53" s="12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6"/>
      <c r="AB53" s="215"/>
    </row>
    <row r="54" spans="2:28" s="11" customFormat="1" ht="12.9" customHeight="1">
      <c r="B54" s="17"/>
      <c r="C54" s="13"/>
      <c r="D54" s="14" t="s">
        <v>59</v>
      </c>
      <c r="E54" s="15"/>
      <c r="F54" s="15"/>
      <c r="G54" s="15"/>
      <c r="H54" s="13"/>
      <c r="I54" s="13"/>
      <c r="J54" s="13"/>
      <c r="K54" s="13"/>
      <c r="L54" s="13"/>
      <c r="M54" s="13"/>
      <c r="N54" s="16" t="e">
        <f>IF('貸借対照表(BS)円単位'!N54=0, "-",ROUND('貸借対照表(BS)円単位'!N54 /設定!$J$4, 0))</f>
        <v>#DIV/0!</v>
      </c>
      <c r="O54" s="213" t="str">
        <f t="shared" si="2"/>
        <v>-</v>
      </c>
      <c r="P54" s="12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6"/>
      <c r="AB54" s="215"/>
    </row>
    <row r="55" spans="2:28" s="11" customFormat="1" ht="12.9" customHeight="1">
      <c r="B55" s="17"/>
      <c r="C55" s="13"/>
      <c r="D55" s="19" t="s">
        <v>60</v>
      </c>
      <c r="E55" s="14"/>
      <c r="F55" s="28"/>
      <c r="G55" s="25"/>
      <c r="H55" s="25"/>
      <c r="I55" s="26"/>
      <c r="J55" s="13"/>
      <c r="K55" s="13"/>
      <c r="L55" s="13"/>
      <c r="M55" s="13"/>
      <c r="N55" s="16" t="e">
        <f>IF('貸借対照表(BS)円単位'!N55=0, "-",ROUND('貸借対照表(BS)円単位'!N55 /設定!$J$4, 0))</f>
        <v>#DIV/0!</v>
      </c>
      <c r="O55" s="213" t="str">
        <f t="shared" si="2"/>
        <v>-</v>
      </c>
      <c r="P55" s="12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6"/>
      <c r="AB55" s="215"/>
    </row>
    <row r="56" spans="2:28" s="11" customFormat="1" ht="12.9" customHeight="1">
      <c r="B56" s="17"/>
      <c r="C56" s="13"/>
      <c r="D56" s="14" t="s">
        <v>61</v>
      </c>
      <c r="E56" s="14"/>
      <c r="F56" s="14"/>
      <c r="G56" s="14"/>
      <c r="H56" s="14"/>
      <c r="I56" s="13"/>
      <c r="J56" s="13"/>
      <c r="K56" s="13"/>
      <c r="L56" s="13"/>
      <c r="M56" s="13"/>
      <c r="N56" s="16" t="e">
        <f>IF('貸借対照表(BS)円単位'!N56=0, "-",ROUND('貸借対照表(BS)円単位'!N56 /設定!$J$4, 0))</f>
        <v>#DIV/0!</v>
      </c>
      <c r="O56" s="213" t="str">
        <f t="shared" si="2"/>
        <v>-</v>
      </c>
      <c r="P56" s="12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6"/>
      <c r="AB56" s="215"/>
    </row>
    <row r="57" spans="2:28" s="11" customFormat="1" ht="12.9" customHeight="1">
      <c r="B57" s="17"/>
      <c r="C57" s="14"/>
      <c r="D57" s="14" t="s">
        <v>55</v>
      </c>
      <c r="E57" s="14"/>
      <c r="F57" s="28"/>
      <c r="G57" s="25"/>
      <c r="H57" s="25"/>
      <c r="I57" s="26"/>
      <c r="J57" s="26"/>
      <c r="K57" s="26"/>
      <c r="L57" s="26"/>
      <c r="M57" s="26"/>
      <c r="N57" s="16" t="e">
        <f>IF('貸借対照表(BS)円単位'!N57=0, "-",ROUND('貸借対照表(BS)円単位'!N57 /設定!$J$4, 0))</f>
        <v>#DIV/0!</v>
      </c>
      <c r="O57" s="213" t="str">
        <f t="shared" si="2"/>
        <v>-</v>
      </c>
      <c r="P57" s="12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6"/>
      <c r="AB57" s="215"/>
    </row>
    <row r="58" spans="2:28" s="11" customFormat="1" ht="12.9" customHeight="1">
      <c r="B58" s="17"/>
      <c r="C58" s="14"/>
      <c r="D58" s="14"/>
      <c r="E58" s="14" t="s">
        <v>62</v>
      </c>
      <c r="F58" s="14"/>
      <c r="G58" s="14"/>
      <c r="H58" s="14"/>
      <c r="I58" s="13"/>
      <c r="J58" s="13"/>
      <c r="K58" s="13"/>
      <c r="L58" s="13"/>
      <c r="M58" s="13"/>
      <c r="N58" s="16" t="e">
        <f>IF('貸借対照表(BS)円単位'!N58=0, "-",ROUND('貸借対照表(BS)円単位'!N58 /設定!$J$4, 0))</f>
        <v>#DIV/0!</v>
      </c>
      <c r="O58" s="213" t="str">
        <f t="shared" si="2"/>
        <v>-</v>
      </c>
      <c r="P58" s="12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6"/>
      <c r="AB58" s="215"/>
    </row>
    <row r="59" spans="2:28" s="11" customFormat="1" ht="12.9" customHeight="1">
      <c r="B59" s="17"/>
      <c r="C59" s="14"/>
      <c r="D59" s="14"/>
      <c r="E59" s="19" t="s">
        <v>56</v>
      </c>
      <c r="F59" s="14"/>
      <c r="G59" s="14"/>
      <c r="H59" s="14"/>
      <c r="I59" s="13"/>
      <c r="J59" s="13"/>
      <c r="K59" s="13"/>
      <c r="L59" s="13"/>
      <c r="M59" s="13"/>
      <c r="N59" s="16" t="str">
        <f>IF('貸借対照表(BS)円単位'!N59=0, "-",ROUND('貸借対照表(BS)円単位'!N59 /設定!$J$4, 0))</f>
        <v>-</v>
      </c>
      <c r="O59" s="213" t="str">
        <f t="shared" si="2"/>
        <v>-</v>
      </c>
      <c r="P59" s="12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6"/>
      <c r="AB59" s="215"/>
    </row>
    <row r="60" spans="2:28" s="11" customFormat="1" ht="12.9" customHeight="1">
      <c r="B60" s="17"/>
      <c r="C60" s="14"/>
      <c r="D60" s="14" t="s">
        <v>63</v>
      </c>
      <c r="E60" s="14"/>
      <c r="F60" s="28"/>
      <c r="G60" s="25"/>
      <c r="H60" s="25"/>
      <c r="I60" s="26"/>
      <c r="J60" s="26"/>
      <c r="K60" s="26"/>
      <c r="L60" s="26"/>
      <c r="M60" s="26"/>
      <c r="N60" s="16" t="e">
        <f>IF('貸借対照表(BS)円単位'!N60=0, "-",ROUND('貸借対照表(BS)円単位'!N60 /設定!$J$4, 0))</f>
        <v>#DIV/0!</v>
      </c>
      <c r="O60" s="213" t="str">
        <f t="shared" si="2"/>
        <v>-</v>
      </c>
      <c r="P60" s="12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6"/>
      <c r="AB60" s="215"/>
    </row>
    <row r="61" spans="2:28" s="11" customFormat="1" ht="12.9" customHeight="1">
      <c r="B61" s="17"/>
      <c r="C61" s="14"/>
      <c r="D61" s="14" t="s">
        <v>42</v>
      </c>
      <c r="E61" s="14"/>
      <c r="F61" s="14"/>
      <c r="G61" s="14"/>
      <c r="H61" s="14"/>
      <c r="I61" s="13"/>
      <c r="J61" s="13"/>
      <c r="K61" s="13"/>
      <c r="L61" s="13"/>
      <c r="M61" s="13"/>
      <c r="N61" s="16" t="e">
        <f>IF('貸借対照表(BS)円単位'!N61=0, "-",ROUND('貸借対照表(BS)円単位'!N61 /設定!$J$4, 0))</f>
        <v>#DIV/0!</v>
      </c>
      <c r="O61" s="213" t="str">
        <f t="shared" si="2"/>
        <v>-</v>
      </c>
      <c r="P61" s="217"/>
      <c r="Q61" s="50"/>
      <c r="R61" s="50"/>
      <c r="S61" s="50"/>
      <c r="T61" s="50"/>
      <c r="U61" s="50"/>
      <c r="V61" s="50"/>
      <c r="W61" s="50"/>
      <c r="X61" s="50"/>
      <c r="Y61" s="50"/>
      <c r="Z61" s="218"/>
      <c r="AA61" s="16"/>
      <c r="AB61" s="215"/>
    </row>
    <row r="62" spans="2:28" s="11" customFormat="1" ht="12.9" customHeight="1" thickBot="1">
      <c r="B62" s="17"/>
      <c r="C62" s="14"/>
      <c r="D62" s="19" t="s">
        <v>57</v>
      </c>
      <c r="E62" s="14"/>
      <c r="F62" s="14"/>
      <c r="G62" s="14"/>
      <c r="H62" s="14"/>
      <c r="I62" s="13"/>
      <c r="J62" s="13"/>
      <c r="K62" s="13"/>
      <c r="L62" s="13"/>
      <c r="M62" s="13"/>
      <c r="N62" s="16" t="e">
        <f>IF('貸借対照表(BS)円単位'!N62=0, "-",ROUND('貸借対照表(BS)円単位'!N62 /設定!$J$4, 0))</f>
        <v>#DIV/0!</v>
      </c>
      <c r="O62" s="213" t="str">
        <f t="shared" si="2"/>
        <v>-</v>
      </c>
      <c r="P62" s="207"/>
      <c r="Q62" s="208"/>
      <c r="R62" s="208"/>
      <c r="S62" s="208"/>
      <c r="T62" s="208"/>
      <c r="U62" s="208"/>
      <c r="V62" s="208"/>
      <c r="W62" s="208"/>
      <c r="X62" s="208"/>
      <c r="Y62" s="208"/>
      <c r="Z62" s="209"/>
      <c r="AA62" s="74"/>
      <c r="AB62" s="219"/>
    </row>
    <row r="63" spans="2:28" s="11" customFormat="1" ht="12.9" customHeight="1" thickBot="1">
      <c r="B63" s="17"/>
      <c r="C63" s="14" t="s">
        <v>199</v>
      </c>
      <c r="D63" s="19"/>
      <c r="E63" s="14"/>
      <c r="F63" s="14"/>
      <c r="G63" s="14"/>
      <c r="H63" s="14"/>
      <c r="I63" s="13"/>
      <c r="J63" s="13"/>
      <c r="K63" s="13"/>
      <c r="L63" s="13"/>
      <c r="M63" s="13"/>
      <c r="N63" s="16" t="str">
        <f>IF('貸借対照表(BS)円単位'!N63=0,"-",ROUND('貸借対照表(BS)円単位'!N63 /設定!$J$4, 0))</f>
        <v>-</v>
      </c>
      <c r="O63" s="213" t="str">
        <f>IFERROR(N63/$N$64, "-")</f>
        <v>-</v>
      </c>
      <c r="P63" s="414" t="s">
        <v>239</v>
      </c>
      <c r="Q63" s="415"/>
      <c r="R63" s="415"/>
      <c r="S63" s="415"/>
      <c r="T63" s="415"/>
      <c r="U63" s="415"/>
      <c r="V63" s="415"/>
      <c r="W63" s="415"/>
      <c r="X63" s="415"/>
      <c r="Y63" s="415"/>
      <c r="Z63" s="416"/>
      <c r="AA63" s="202" t="e">
        <f>IF('貸借対照表(BS)円単位'!AA63=0,"-",ROUND('貸借対照表(BS)円単位'!AA63 /設定!$J$4, 0))</f>
        <v>#DIV/0!</v>
      </c>
      <c r="AB63" s="220" t="str">
        <f>IFERROR(AA63/$AA$64, "-")</f>
        <v>-</v>
      </c>
    </row>
    <row r="64" spans="2:28" s="11" customFormat="1" ht="12.9" customHeight="1" thickBot="1">
      <c r="B64" s="249" t="s">
        <v>65</v>
      </c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1"/>
      <c r="N64" s="202" t="e">
        <f>IF('貸借対照表(BS)円単位'!N64=0,"-",ROUND('貸借対照表(BS)円単位'!N64 /設定!$J$4, 0))</f>
        <v>#DIV/0!</v>
      </c>
      <c r="O64" s="221" t="str">
        <f>IFERROR(N64/$N$64,"-")</f>
        <v>-</v>
      </c>
      <c r="P64" s="252" t="s">
        <v>240</v>
      </c>
      <c r="Q64" s="253"/>
      <c r="R64" s="253"/>
      <c r="S64" s="253"/>
      <c r="T64" s="253"/>
      <c r="U64" s="253"/>
      <c r="V64" s="253"/>
      <c r="W64" s="253"/>
      <c r="X64" s="253"/>
      <c r="Y64" s="253"/>
      <c r="Z64" s="254"/>
      <c r="AA64" s="204" t="e">
        <f>IF('貸借対照表(BS)円単位'!AA64=0,"-",ROUND('貸借対照表(BS)円単位'!AA64 /設定!$J$4, 0))</f>
        <v>#DIV/0!</v>
      </c>
      <c r="AB64" s="220" t="str">
        <f>IFERROR(AA64/$AA$64, "-")</f>
        <v>-</v>
      </c>
    </row>
  </sheetData>
  <mergeCells count="9">
    <mergeCell ref="P63:Z63"/>
    <mergeCell ref="B64:M64"/>
    <mergeCell ref="P64:Z64"/>
    <mergeCell ref="AA2:AA3"/>
    <mergeCell ref="B4:AA4"/>
    <mergeCell ref="N5:U5"/>
    <mergeCell ref="B6:M6"/>
    <mergeCell ref="P6:Z6"/>
    <mergeCell ref="P23:Z23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scale="91" firstPageNumber="5" orientation="portrait" useFirstPageNumber="1" r:id="rId1"/>
  <headerFooter alignWithMargins="0">
    <oddHeader>&amp;L&amp;A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FFFF99"/>
  </sheetPr>
  <dimension ref="A1:R293"/>
  <sheetViews>
    <sheetView topLeftCell="A2" zoomScaleNormal="100" zoomScaleSheetLayoutView="100" workbookViewId="0">
      <selection activeCell="A2" sqref="A2:M2"/>
    </sheetView>
  </sheetViews>
  <sheetFormatPr defaultColWidth="12" defaultRowHeight="18" customHeight="1"/>
  <cols>
    <col min="1" max="1" width="1.625" style="108" customWidth="1"/>
    <col min="2" max="10" width="2.875" style="108" customWidth="1"/>
    <col min="11" max="11" width="24.5" style="108" customWidth="1"/>
    <col min="12" max="13" width="10.375" style="108" customWidth="1"/>
    <col min="14" max="16384" width="12" style="108"/>
  </cols>
  <sheetData>
    <row r="1" spans="1:15" ht="18" hidden="1" customHeight="1"/>
    <row r="2" spans="1:15" ht="18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5" ht="23.25" customHeight="1">
      <c r="A3" s="266" t="s">
        <v>179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109"/>
      <c r="O3" s="109"/>
    </row>
    <row r="4" spans="1:15" ht="14.1" customHeight="1">
      <c r="A4" s="267" t="str">
        <f>'行政コスト計算書(PL)円単位'!A4:M4</f>
        <v>自　令和 5年 4月 1日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109"/>
      <c r="O4" s="109"/>
    </row>
    <row r="5" spans="1:15" ht="14.1" customHeight="1">
      <c r="A5" s="268" t="str">
        <f>'行政コスト計算書(PL)円単位'!A5:M5</f>
        <v>至　令和 6年 3月31日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109"/>
      <c r="O5" s="109"/>
    </row>
    <row r="6" spans="1:15" ht="15.75" customHeight="1" thickBot="1">
      <c r="A6" s="110" t="str">
        <f>IF('貸借対照表(BS)円単位'!B5&lt;&gt;"",'貸借対照表(BS)円単位'!B5,"")</f>
        <v>全体</v>
      </c>
      <c r="B6" s="109"/>
      <c r="C6" s="109"/>
      <c r="D6" s="109"/>
      <c r="E6" s="109"/>
      <c r="F6" s="109"/>
      <c r="G6" s="109"/>
      <c r="H6" s="109"/>
      <c r="I6" s="109"/>
      <c r="J6" s="109"/>
      <c r="K6" s="111"/>
      <c r="L6" s="109"/>
      <c r="M6" s="111" t="s">
        <v>186</v>
      </c>
      <c r="N6" s="109"/>
      <c r="O6" s="109"/>
    </row>
    <row r="7" spans="1:15" ht="15.75" customHeight="1" thickBot="1">
      <c r="A7" s="269" t="s">
        <v>1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1" t="s">
        <v>2</v>
      </c>
      <c r="M7" s="272"/>
      <c r="N7" s="224" t="s">
        <v>189</v>
      </c>
      <c r="O7" s="109"/>
    </row>
    <row r="8" spans="1:15" ht="15.75" customHeight="1">
      <c r="A8" s="112"/>
      <c r="B8" s="113" t="s">
        <v>201</v>
      </c>
      <c r="C8" s="113"/>
      <c r="D8" s="114"/>
      <c r="E8" s="113"/>
      <c r="F8" s="113"/>
      <c r="G8" s="113"/>
      <c r="H8" s="113"/>
      <c r="L8" s="364" t="e">
        <f>IF('行政コスト計算書(PL)円単位'!L8:M8=0, "-",ROUND('行政コスト計算書(PL)円単位'!L8:M8 /設定!$J$4, 0))</f>
        <v>#DIV/0!</v>
      </c>
      <c r="M8" s="365"/>
      <c r="N8" s="225" t="str">
        <f>IFERROR(L8/$L$8,"-")</f>
        <v>-</v>
      </c>
    </row>
    <row r="9" spans="1:15" ht="15.75" customHeight="1">
      <c r="A9" s="112"/>
      <c r="B9" s="113"/>
      <c r="C9" s="113" t="s">
        <v>213</v>
      </c>
      <c r="D9" s="113"/>
      <c r="E9" s="113"/>
      <c r="F9" s="113"/>
      <c r="G9" s="113"/>
      <c r="H9" s="113"/>
      <c r="L9" s="364" t="e">
        <f>IF('行政コスト計算書(PL)円単位'!L9:M9=0, "-",ROUND('行政コスト計算書(PL)円単位'!L9:M9 /設定!$J$4, 0))</f>
        <v>#DIV/0!</v>
      </c>
      <c r="M9" s="365"/>
      <c r="N9" s="225" t="str">
        <f>IFERROR(L9/$L$8,"-")</f>
        <v>-</v>
      </c>
    </row>
    <row r="10" spans="1:15" ht="15.75" customHeight="1">
      <c r="A10" s="112"/>
      <c r="B10" s="113"/>
      <c r="C10" s="113"/>
      <c r="D10" s="113" t="s">
        <v>70</v>
      </c>
      <c r="E10" s="113"/>
      <c r="F10" s="113"/>
      <c r="G10" s="113"/>
      <c r="H10" s="113"/>
      <c r="L10" s="364" t="e">
        <f>IF('行政コスト計算書(PL)円単位'!L10:M10=0, "-",ROUND('行政コスト計算書(PL)円単位'!L10:M10 /設定!$J$4, 0))</f>
        <v>#DIV/0!</v>
      </c>
      <c r="M10" s="365"/>
      <c r="N10" s="225" t="str">
        <f>IFERROR(L10/$L$8,"-")</f>
        <v>-</v>
      </c>
    </row>
    <row r="11" spans="1:15" ht="15.75" customHeight="1">
      <c r="A11" s="112"/>
      <c r="B11" s="113"/>
      <c r="C11" s="113"/>
      <c r="D11" s="113"/>
      <c r="E11" s="113" t="s">
        <v>72</v>
      </c>
      <c r="F11" s="113"/>
      <c r="G11" s="113"/>
      <c r="H11" s="113"/>
      <c r="L11" s="364" t="e">
        <f>IF('行政コスト計算書(PL)円単位'!L11:M11=0, "-",ROUND('行政コスト計算書(PL)円単位'!L11:M11 /設定!$J$4, 0))</f>
        <v>#DIV/0!</v>
      </c>
      <c r="M11" s="365"/>
      <c r="N11" s="225" t="str">
        <f>IFERROR(L11/$L$8,"-")</f>
        <v>-</v>
      </c>
    </row>
    <row r="12" spans="1:15" ht="15.75" customHeight="1">
      <c r="A12" s="112"/>
      <c r="B12" s="113"/>
      <c r="C12" s="113"/>
      <c r="D12" s="113"/>
      <c r="E12" s="113" t="s">
        <v>73</v>
      </c>
      <c r="F12" s="113"/>
      <c r="G12" s="113"/>
      <c r="H12" s="113"/>
      <c r="L12" s="364" t="e">
        <f>IF('行政コスト計算書(PL)円単位'!L12:M12=0, "-",ROUND('行政コスト計算書(PL)円単位'!L12:M12 /設定!$J$4, 0))</f>
        <v>#DIV/0!</v>
      </c>
      <c r="M12" s="365"/>
      <c r="N12" s="225" t="str">
        <f>IFERROR(L12/$L$8,"-")</f>
        <v>-</v>
      </c>
    </row>
    <row r="13" spans="1:15" ht="15.75" customHeight="1">
      <c r="A13" s="112"/>
      <c r="B13" s="113"/>
      <c r="C13" s="113"/>
      <c r="D13" s="113"/>
      <c r="E13" s="113" t="s">
        <v>74</v>
      </c>
      <c r="F13" s="113"/>
      <c r="G13" s="113"/>
      <c r="H13" s="113"/>
      <c r="L13" s="364" t="str">
        <f>IF('行政コスト計算書(PL)円単位'!L13:M13=0, "-",ROUND('行政コスト計算書(PL)円単位'!L13:M13 /設定!$J$4, 0))</f>
        <v>-</v>
      </c>
      <c r="M13" s="365"/>
      <c r="N13" s="225" t="str">
        <f t="shared" ref="N13:N28" si="0">IFERROR(L13/$L$8,"-")</f>
        <v>-</v>
      </c>
    </row>
    <row r="14" spans="1:15" ht="15.75" customHeight="1">
      <c r="A14" s="112"/>
      <c r="B14" s="113"/>
      <c r="C14" s="113"/>
      <c r="D14" s="113"/>
      <c r="E14" s="113" t="s">
        <v>42</v>
      </c>
      <c r="F14" s="113"/>
      <c r="G14" s="113"/>
      <c r="H14" s="113"/>
      <c r="L14" s="364" t="e">
        <f>IF('行政コスト計算書(PL)円単位'!L14:M14=0, "-",ROUND('行政コスト計算書(PL)円単位'!L14:M14 /設定!$J$4, 0))</f>
        <v>#DIV/0!</v>
      </c>
      <c r="M14" s="365"/>
      <c r="N14" s="225" t="str">
        <f t="shared" si="0"/>
        <v>-</v>
      </c>
    </row>
    <row r="15" spans="1:15" ht="15.75" customHeight="1">
      <c r="A15" s="112"/>
      <c r="B15" s="113"/>
      <c r="C15" s="113"/>
      <c r="D15" s="113" t="s">
        <v>75</v>
      </c>
      <c r="E15" s="113"/>
      <c r="F15" s="113"/>
      <c r="G15" s="113"/>
      <c r="H15" s="113"/>
      <c r="L15" s="364" t="e">
        <f>IF('行政コスト計算書(PL)円単位'!L15:M15=0, "-",ROUND('行政コスト計算書(PL)円単位'!L15:M15 /設定!$J$4, 0))</f>
        <v>#DIV/0!</v>
      </c>
      <c r="M15" s="365"/>
      <c r="N15" s="225" t="str">
        <f t="shared" si="0"/>
        <v>-</v>
      </c>
    </row>
    <row r="16" spans="1:15" ht="15.75" customHeight="1">
      <c r="A16" s="112"/>
      <c r="B16" s="113"/>
      <c r="C16" s="113"/>
      <c r="D16" s="113"/>
      <c r="E16" s="113" t="s">
        <v>76</v>
      </c>
      <c r="F16" s="113"/>
      <c r="G16" s="113"/>
      <c r="H16" s="113"/>
      <c r="L16" s="364" t="e">
        <f>IF('行政コスト計算書(PL)円単位'!L16:M16=0, "-",ROUND('行政コスト計算書(PL)円単位'!L16:M16 /設定!$J$4, 0))</f>
        <v>#DIV/0!</v>
      </c>
      <c r="M16" s="365"/>
      <c r="N16" s="225" t="str">
        <f t="shared" si="0"/>
        <v>-</v>
      </c>
    </row>
    <row r="17" spans="1:18" ht="15.75" customHeight="1">
      <c r="A17" s="112"/>
      <c r="B17" s="113"/>
      <c r="C17" s="113"/>
      <c r="D17" s="113"/>
      <c r="E17" s="113" t="s">
        <v>77</v>
      </c>
      <c r="F17" s="113"/>
      <c r="G17" s="113"/>
      <c r="H17" s="113"/>
      <c r="L17" s="364" t="e">
        <f>IF('行政コスト計算書(PL)円単位'!L17:M17=0, "-",ROUND('行政コスト計算書(PL)円単位'!L17:M17 /設定!$J$4, 0))</f>
        <v>#DIV/0!</v>
      </c>
      <c r="M17" s="365"/>
      <c r="N17" s="225" t="str">
        <f t="shared" si="0"/>
        <v>-</v>
      </c>
    </row>
    <row r="18" spans="1:18" ht="15.75" customHeight="1">
      <c r="A18" s="112"/>
      <c r="B18" s="113"/>
      <c r="C18" s="113"/>
      <c r="D18" s="113"/>
      <c r="E18" s="113" t="s">
        <v>78</v>
      </c>
      <c r="F18" s="113"/>
      <c r="G18" s="113"/>
      <c r="H18" s="113"/>
      <c r="L18" s="364" t="e">
        <f>IF('行政コスト計算書(PL)円単位'!L18:M18=0, "-",ROUND('行政コスト計算書(PL)円単位'!L18:M18 /設定!$J$4, 0))</f>
        <v>#DIV/0!</v>
      </c>
      <c r="M18" s="365"/>
      <c r="N18" s="225" t="str">
        <f t="shared" si="0"/>
        <v>-</v>
      </c>
    </row>
    <row r="19" spans="1:18" ht="15.75" customHeight="1">
      <c r="A19" s="112"/>
      <c r="B19" s="113"/>
      <c r="C19" s="113"/>
      <c r="D19" s="113"/>
      <c r="E19" s="113" t="s">
        <v>42</v>
      </c>
      <c r="F19" s="113"/>
      <c r="G19" s="113"/>
      <c r="H19" s="113"/>
      <c r="L19" s="364" t="e">
        <f>IF('行政コスト計算書(PL)円単位'!L19:M19=0, "-",ROUND('行政コスト計算書(PL)円単位'!L19:M19 /設定!$J$4, 0))</f>
        <v>#DIV/0!</v>
      </c>
      <c r="M19" s="365"/>
      <c r="N19" s="225" t="str">
        <f t="shared" si="0"/>
        <v>-</v>
      </c>
    </row>
    <row r="20" spans="1:18" ht="15.75" customHeight="1">
      <c r="A20" s="112"/>
      <c r="B20" s="113"/>
      <c r="C20" s="113"/>
      <c r="D20" s="113" t="s">
        <v>162</v>
      </c>
      <c r="E20" s="113"/>
      <c r="F20" s="113"/>
      <c r="G20" s="113"/>
      <c r="H20" s="113"/>
      <c r="L20" s="364" t="e">
        <f>IF('行政コスト計算書(PL)円単位'!L20:M20=0, "-",ROUND('行政コスト計算書(PL)円単位'!L20:M20 /設定!$J$4, 0))</f>
        <v>#DIV/0!</v>
      </c>
      <c r="M20" s="365"/>
      <c r="N20" s="225" t="str">
        <f t="shared" si="0"/>
        <v>-</v>
      </c>
      <c r="O20" s="113"/>
      <c r="P20" s="113"/>
      <c r="Q20" s="113"/>
      <c r="R20" s="113"/>
    </row>
    <row r="21" spans="1:18" ht="15.75" customHeight="1">
      <c r="A21" s="112"/>
      <c r="B21" s="113"/>
      <c r="C21" s="113"/>
      <c r="D21" s="114"/>
      <c r="E21" s="114" t="s">
        <v>80</v>
      </c>
      <c r="F21" s="114"/>
      <c r="G21" s="113"/>
      <c r="H21" s="113"/>
      <c r="L21" s="364" t="e">
        <f>IF('行政コスト計算書(PL)円単位'!L21:M21=0, "-",ROUND('行政コスト計算書(PL)円単位'!L21:M21 /設定!$J$4, 0))</f>
        <v>#DIV/0!</v>
      </c>
      <c r="M21" s="365"/>
      <c r="N21" s="225" t="str">
        <f t="shared" si="0"/>
        <v>-</v>
      </c>
      <c r="O21" s="113"/>
      <c r="P21" s="113"/>
      <c r="Q21" s="113"/>
      <c r="R21" s="113"/>
    </row>
    <row r="22" spans="1:18" ht="15.75" customHeight="1">
      <c r="A22" s="112"/>
      <c r="B22" s="113"/>
      <c r="C22" s="113"/>
      <c r="D22" s="114"/>
      <c r="E22" s="113" t="s">
        <v>81</v>
      </c>
      <c r="F22" s="113"/>
      <c r="G22" s="113"/>
      <c r="H22" s="113"/>
      <c r="L22" s="364" t="e">
        <f>IF('行政コスト計算書(PL)円単位'!L22:M22=0, "-",ROUND('行政コスト計算書(PL)円単位'!L22:M22 /設定!$J$4, 0))</f>
        <v>#DIV/0!</v>
      </c>
      <c r="M22" s="365"/>
      <c r="N22" s="225" t="str">
        <f t="shared" si="0"/>
        <v>-</v>
      </c>
      <c r="O22" s="113"/>
      <c r="P22" s="113"/>
      <c r="Q22" s="113"/>
      <c r="R22" s="113"/>
    </row>
    <row r="23" spans="1:18" ht="15.75" customHeight="1">
      <c r="A23" s="112"/>
      <c r="B23" s="113"/>
      <c r="C23" s="113"/>
      <c r="D23" s="114"/>
      <c r="E23" s="113" t="s">
        <v>15</v>
      </c>
      <c r="F23" s="113"/>
      <c r="G23" s="113"/>
      <c r="H23" s="113"/>
      <c r="L23" s="364" t="e">
        <f>IF('行政コスト計算書(PL)円単位'!L23:M23=0, "-",ROUND('行政コスト計算書(PL)円単位'!L23:M23 /設定!$J$4, 0))</f>
        <v>#DIV/0!</v>
      </c>
      <c r="M23" s="365"/>
      <c r="N23" s="225" t="str">
        <f t="shared" si="0"/>
        <v>-</v>
      </c>
      <c r="O23" s="113"/>
      <c r="P23" s="113"/>
      <c r="Q23" s="113"/>
      <c r="R23" s="113"/>
    </row>
    <row r="24" spans="1:18" ht="15.75" customHeight="1">
      <c r="A24" s="112"/>
      <c r="B24" s="113"/>
      <c r="C24" s="115" t="s">
        <v>82</v>
      </c>
      <c r="D24" s="115"/>
      <c r="E24" s="113"/>
      <c r="F24" s="113"/>
      <c r="G24" s="113"/>
      <c r="H24" s="113"/>
      <c r="L24" s="364" t="e">
        <f>IF('行政コスト計算書(PL)円単位'!L24:M24=0, "-",ROUND('行政コスト計算書(PL)円単位'!L24:M24 /設定!$J$4, 0))</f>
        <v>#DIV/0!</v>
      </c>
      <c r="M24" s="365"/>
      <c r="N24" s="225" t="str">
        <f t="shared" si="0"/>
        <v>-</v>
      </c>
      <c r="O24" s="113"/>
      <c r="P24" s="113"/>
      <c r="Q24" s="113"/>
      <c r="R24" s="113"/>
    </row>
    <row r="25" spans="1:18" ht="15.75" customHeight="1">
      <c r="A25" s="112"/>
      <c r="B25" s="113"/>
      <c r="C25" s="113"/>
      <c r="D25" s="113" t="s">
        <v>83</v>
      </c>
      <c r="E25" s="113"/>
      <c r="F25" s="113"/>
      <c r="G25" s="113"/>
      <c r="H25" s="113"/>
      <c r="L25" s="364" t="e">
        <f>IF('行政コスト計算書(PL)円単位'!L25:M25=0, "-",ROUND('行政コスト計算書(PL)円単位'!L25:M25 /設定!$J$4, 0))</f>
        <v>#DIV/0!</v>
      </c>
      <c r="M25" s="365"/>
      <c r="N25" s="225" t="str">
        <f t="shared" si="0"/>
        <v>-</v>
      </c>
      <c r="O25" s="113"/>
      <c r="P25" s="113"/>
      <c r="Q25" s="113"/>
      <c r="R25" s="113"/>
    </row>
    <row r="26" spans="1:18" ht="15.75" customHeight="1">
      <c r="A26" s="112"/>
      <c r="B26" s="113"/>
      <c r="C26" s="113"/>
      <c r="D26" s="113" t="s">
        <v>84</v>
      </c>
      <c r="E26" s="113"/>
      <c r="F26" s="113"/>
      <c r="G26" s="113"/>
      <c r="H26" s="113"/>
      <c r="L26" s="364" t="e">
        <f>IF('行政コスト計算書(PL)円単位'!L26:M26=0, "-",ROUND('行政コスト計算書(PL)円単位'!L26:M26 /設定!$J$4, 0))</f>
        <v>#DIV/0!</v>
      </c>
      <c r="M26" s="365"/>
      <c r="N26" s="225" t="str">
        <f t="shared" si="0"/>
        <v>-</v>
      </c>
    </row>
    <row r="27" spans="1:18" ht="15.75" customHeight="1">
      <c r="A27" s="112"/>
      <c r="B27" s="113"/>
      <c r="C27" s="113"/>
      <c r="D27" s="113" t="s">
        <v>85</v>
      </c>
      <c r="E27" s="113"/>
      <c r="F27" s="113"/>
      <c r="G27" s="113"/>
      <c r="H27" s="113"/>
      <c r="L27" s="364" t="str">
        <f>IF('行政コスト計算書(PL)円単位'!L27:M27=0, "-",ROUND('行政コスト計算書(PL)円単位'!L27:M27 /設定!$J$4, 0))</f>
        <v>-</v>
      </c>
      <c r="M27" s="365"/>
      <c r="N27" s="225" t="str">
        <f t="shared" si="0"/>
        <v>-</v>
      </c>
    </row>
    <row r="28" spans="1:18" ht="15.75" customHeight="1">
      <c r="A28" s="112"/>
      <c r="B28" s="113"/>
      <c r="C28" s="113"/>
      <c r="D28" s="113" t="s">
        <v>214</v>
      </c>
      <c r="E28" s="113"/>
      <c r="F28" s="113"/>
      <c r="G28" s="113"/>
      <c r="H28" s="113"/>
      <c r="L28" s="364" t="e">
        <f>IF('行政コスト計算書(PL)円単位'!L28:M28=0, "-",ROUND('行政コスト計算書(PL)円単位'!L28:M28 /設定!$J$4, 0))</f>
        <v>#DIV/0!</v>
      </c>
      <c r="M28" s="365"/>
      <c r="N28" s="225" t="str">
        <f t="shared" si="0"/>
        <v>-</v>
      </c>
    </row>
    <row r="29" spans="1:18" ht="15.75" customHeight="1">
      <c r="A29" s="112"/>
      <c r="B29" s="116" t="s">
        <v>87</v>
      </c>
      <c r="C29" s="116"/>
      <c r="D29" s="113"/>
      <c r="E29" s="113"/>
      <c r="F29" s="113"/>
      <c r="G29" s="113"/>
      <c r="H29" s="113"/>
      <c r="L29" s="364" t="e">
        <f>IF('行政コスト計算書(PL)円単位'!L29:M29=0, "-",ROUND('行政コスト計算書(PL)円単位'!L29:M29 /設定!$J$4, 0))</f>
        <v>#DIV/0!</v>
      </c>
      <c r="M29" s="365"/>
      <c r="N29" s="225" t="str">
        <f>IFERROR(L29/$L$29,"-")</f>
        <v>-</v>
      </c>
    </row>
    <row r="30" spans="1:18" ht="15.75" customHeight="1">
      <c r="A30" s="112"/>
      <c r="B30" s="113"/>
      <c r="C30" s="113" t="s">
        <v>88</v>
      </c>
      <c r="D30" s="116"/>
      <c r="E30" s="113"/>
      <c r="F30" s="113"/>
      <c r="G30" s="113"/>
      <c r="H30" s="113"/>
      <c r="I30" s="117"/>
      <c r="J30" s="117"/>
      <c r="K30" s="117"/>
      <c r="L30" s="364" t="e">
        <f>IF('行政コスト計算書(PL)円単位'!L30:M30=0, "-",ROUND('行政コスト計算書(PL)円単位'!L30:M30 /設定!$J$4, 0))</f>
        <v>#DIV/0!</v>
      </c>
      <c r="M30" s="365"/>
      <c r="N30" s="225" t="str">
        <f>IFERROR(L30/$L$29,"-")</f>
        <v>-</v>
      </c>
    </row>
    <row r="31" spans="1:18" ht="15.75" customHeight="1">
      <c r="A31" s="112"/>
      <c r="B31" s="113"/>
      <c r="C31" s="113" t="s">
        <v>42</v>
      </c>
      <c r="D31" s="113"/>
      <c r="E31" s="114"/>
      <c r="F31" s="113"/>
      <c r="G31" s="113"/>
      <c r="H31" s="113"/>
      <c r="I31" s="117"/>
      <c r="J31" s="117"/>
      <c r="K31" s="117"/>
      <c r="L31" s="364" t="e">
        <f>IF('行政コスト計算書(PL)円単位'!L31:M31=0, "-",ROUND('行政コスト計算書(PL)円単位'!L31:M31 /設定!$J$4, 0))</f>
        <v>#DIV/0!</v>
      </c>
      <c r="M31" s="365"/>
      <c r="N31" s="225" t="str">
        <f>IFERROR(L31/$L$29,"-")</f>
        <v>-</v>
      </c>
    </row>
    <row r="32" spans="1:18" ht="15.75" customHeight="1">
      <c r="A32" s="118" t="s">
        <v>89</v>
      </c>
      <c r="B32" s="119"/>
      <c r="C32" s="119"/>
      <c r="D32" s="119"/>
      <c r="E32" s="119"/>
      <c r="F32" s="119"/>
      <c r="G32" s="119"/>
      <c r="H32" s="119"/>
      <c r="I32" s="130"/>
      <c r="J32" s="130"/>
      <c r="K32" s="130"/>
      <c r="L32" s="366" t="e">
        <f>IF('行政コスト計算書(PL)円単位'!L32:M32=0, "-",ROUND('行政コスト計算書(PL)円単位'!L32:M32 /設定!$J$4, 0))</f>
        <v>#DIV/0!</v>
      </c>
      <c r="M32" s="367"/>
      <c r="N32" s="226" t="s">
        <v>205</v>
      </c>
    </row>
    <row r="33" spans="1:14" ht="15.75" customHeight="1">
      <c r="A33" s="112"/>
      <c r="B33" s="113" t="s">
        <v>90</v>
      </c>
      <c r="C33" s="113"/>
      <c r="D33" s="114"/>
      <c r="E33" s="113"/>
      <c r="F33" s="113"/>
      <c r="G33" s="113"/>
      <c r="H33" s="113"/>
      <c r="L33" s="364" t="e">
        <f>IF('行政コスト計算書(PL)円単位'!L33:M33=0, "-",ROUND('行政コスト計算書(PL)円単位'!L33:M33 /設定!$J$4, 0))</f>
        <v>#DIV/0!</v>
      </c>
      <c r="M33" s="365"/>
      <c r="N33" s="225" t="str">
        <f t="shared" ref="N33:N38" si="1">IFERROR(L33/$L$33,"-")</f>
        <v>-</v>
      </c>
    </row>
    <row r="34" spans="1:14" ht="15.75" customHeight="1">
      <c r="A34" s="112"/>
      <c r="B34" s="113"/>
      <c r="C34" s="114" t="s">
        <v>91</v>
      </c>
      <c r="D34" s="114"/>
      <c r="E34" s="113"/>
      <c r="F34" s="113"/>
      <c r="G34" s="113"/>
      <c r="H34" s="113"/>
      <c r="L34" s="364" t="str">
        <f>IF('行政コスト計算書(PL)円単位'!L34:M34=0, "-",ROUND('行政コスト計算書(PL)円単位'!L34:M34 /設定!$J$4, 0))</f>
        <v>-</v>
      </c>
      <c r="M34" s="365"/>
      <c r="N34" s="225" t="str">
        <f t="shared" si="1"/>
        <v>-</v>
      </c>
    </row>
    <row r="35" spans="1:14" ht="15.75" customHeight="1">
      <c r="A35" s="112"/>
      <c r="B35" s="113"/>
      <c r="C35" s="115" t="s">
        <v>92</v>
      </c>
      <c r="D35" s="115"/>
      <c r="E35" s="113"/>
      <c r="F35" s="113"/>
      <c r="G35" s="113"/>
      <c r="H35" s="113"/>
      <c r="L35" s="364" t="e">
        <f>IF('行政コスト計算書(PL)円単位'!L35:M35=0, "-",ROUND('行政コスト計算書(PL)円単位'!L35:M35 /設定!$J$4, 0))</f>
        <v>#DIV/0!</v>
      </c>
      <c r="M35" s="365"/>
      <c r="N35" s="225" t="str">
        <f t="shared" si="1"/>
        <v>-</v>
      </c>
    </row>
    <row r="36" spans="1:14" ht="15.75" customHeight="1">
      <c r="A36" s="112"/>
      <c r="B36" s="113"/>
      <c r="C36" s="114" t="s">
        <v>93</v>
      </c>
      <c r="D36" s="114"/>
      <c r="E36" s="113"/>
      <c r="F36" s="114"/>
      <c r="G36" s="113"/>
      <c r="H36" s="113"/>
      <c r="L36" s="364" t="str">
        <f>IF('行政コスト計算書(PL)円単位'!L36:M36=0, "-",ROUND('行政コスト計算書(PL)円単位'!L36:M36 /設定!$J$4, 0))</f>
        <v>-</v>
      </c>
      <c r="M36" s="365"/>
      <c r="N36" s="225" t="str">
        <f t="shared" si="1"/>
        <v>-</v>
      </c>
    </row>
    <row r="37" spans="1:14" ht="15.75" customHeight="1">
      <c r="A37" s="112"/>
      <c r="B37" s="113"/>
      <c r="C37" s="113" t="s">
        <v>94</v>
      </c>
      <c r="D37" s="113"/>
      <c r="E37" s="113"/>
      <c r="F37" s="113"/>
      <c r="G37" s="113"/>
      <c r="H37" s="113"/>
      <c r="L37" s="364" t="str">
        <f>IF('行政コスト計算書(PL)円単位'!L37:M37=0, "-",ROUND('行政コスト計算書(PL)円単位'!L37:M37 /設定!$J$4, 0))</f>
        <v>-</v>
      </c>
      <c r="M37" s="365"/>
      <c r="N37" s="225" t="str">
        <f t="shared" si="1"/>
        <v>-</v>
      </c>
    </row>
    <row r="38" spans="1:14" ht="15.75" customHeight="1">
      <c r="A38" s="112"/>
      <c r="B38" s="113"/>
      <c r="C38" s="113" t="s">
        <v>42</v>
      </c>
      <c r="D38" s="113"/>
      <c r="E38" s="113"/>
      <c r="F38" s="113"/>
      <c r="G38" s="113"/>
      <c r="H38" s="113"/>
      <c r="L38" s="364" t="str">
        <f>IF('行政コスト計算書(PL)円単位'!L38:M38=0, "-",ROUND('行政コスト計算書(PL)円単位'!L38:M38 /設定!$J$4, 0))</f>
        <v>-</v>
      </c>
      <c r="M38" s="365"/>
      <c r="N38" s="225" t="str">
        <f t="shared" si="1"/>
        <v>-</v>
      </c>
    </row>
    <row r="39" spans="1:14" ht="15.75" customHeight="1">
      <c r="A39" s="112"/>
      <c r="B39" s="113" t="s">
        <v>164</v>
      </c>
      <c r="C39" s="113"/>
      <c r="D39" s="113"/>
      <c r="E39" s="113"/>
      <c r="F39" s="113"/>
      <c r="G39" s="113"/>
      <c r="H39" s="113"/>
      <c r="I39" s="117"/>
      <c r="J39" s="117"/>
      <c r="K39" s="117"/>
      <c r="L39" s="364" t="e">
        <f>IF('行政コスト計算書(PL)円単位'!L39:M39=0, "-",ROUND('行政コスト計算書(PL)円単位'!L39:M39 /設定!$J$4, 0))</f>
        <v>#DIV/0!</v>
      </c>
      <c r="M39" s="365"/>
      <c r="N39" s="225" t="str">
        <f>IFERROR(L39/$L$39,"-")</f>
        <v>-</v>
      </c>
    </row>
    <row r="40" spans="1:14" ht="15.75" customHeight="1">
      <c r="A40" s="112"/>
      <c r="B40" s="113"/>
      <c r="C40" s="113" t="s">
        <v>96</v>
      </c>
      <c r="D40" s="113"/>
      <c r="E40" s="113"/>
      <c r="F40" s="113"/>
      <c r="G40" s="113"/>
      <c r="H40" s="113"/>
      <c r="I40" s="117"/>
      <c r="J40" s="117"/>
      <c r="K40" s="117"/>
      <c r="L40" s="364" t="e">
        <f>IF('行政コスト計算書(PL)円単位'!L40:M40=0, "-",ROUND('行政コスト計算書(PL)円単位'!L40:M40 /設定!$J$4, 0))</f>
        <v>#DIV/0!</v>
      </c>
      <c r="M40" s="365"/>
      <c r="N40" s="225" t="str">
        <f>IFERROR(L40/$L$39,"-")</f>
        <v>-</v>
      </c>
    </row>
    <row r="41" spans="1:14" ht="15.75" customHeight="1" thickBot="1">
      <c r="A41" s="112"/>
      <c r="B41" s="113"/>
      <c r="C41" s="113" t="s">
        <v>15</v>
      </c>
      <c r="D41" s="113"/>
      <c r="E41" s="113"/>
      <c r="F41" s="113"/>
      <c r="G41" s="113"/>
      <c r="H41" s="113"/>
      <c r="I41" s="117"/>
      <c r="J41" s="117"/>
      <c r="K41" s="117"/>
      <c r="L41" s="368" t="e">
        <f>IF('行政コスト計算書(PL)円単位'!L41:M41=0, "-",ROUND('行政コスト計算書(PL)円単位'!L41:M41 /設定!$J$4, 0))</f>
        <v>#DIV/0!</v>
      </c>
      <c r="M41" s="369"/>
      <c r="N41" s="227" t="str">
        <f>IFERROR(L41/$L$39,"-")</f>
        <v>-</v>
      </c>
    </row>
    <row r="42" spans="1:14" ht="15.75" customHeight="1" thickBot="1">
      <c r="A42" s="120" t="s">
        <v>165</v>
      </c>
      <c r="B42" s="121"/>
      <c r="C42" s="121"/>
      <c r="D42" s="121"/>
      <c r="E42" s="121"/>
      <c r="F42" s="121"/>
      <c r="G42" s="121"/>
      <c r="H42" s="121"/>
      <c r="I42" s="122"/>
      <c r="J42" s="122"/>
      <c r="K42" s="122"/>
      <c r="L42" s="370" t="e">
        <f>IF('行政コスト計算書(PL)円単位'!L42:M42=0, "-",ROUND('行政コスト計算書(PL)円単位'!L42:M42 /設定!$J$4, 0))</f>
        <v>#DIV/0!</v>
      </c>
      <c r="M42" s="371"/>
      <c r="N42" s="227" t="s">
        <v>210</v>
      </c>
    </row>
    <row r="43" spans="1:14" ht="15.6" customHeight="1">
      <c r="A43" s="113"/>
      <c r="B43" s="113"/>
      <c r="C43" s="123"/>
      <c r="D43" s="123"/>
      <c r="E43" s="123"/>
      <c r="F43" s="123"/>
      <c r="G43" s="123"/>
      <c r="H43" s="123"/>
      <c r="I43" s="117"/>
      <c r="J43" s="117"/>
      <c r="K43" s="117"/>
    </row>
    <row r="44" spans="1:14" ht="15.6" customHeight="1">
      <c r="A44" s="113"/>
      <c r="B44" s="113"/>
      <c r="C44" s="113"/>
      <c r="D44" s="123"/>
      <c r="E44" s="123"/>
      <c r="F44" s="123"/>
      <c r="G44" s="123"/>
      <c r="H44" s="123"/>
      <c r="I44" s="117"/>
      <c r="J44" s="117"/>
      <c r="K44" s="117"/>
    </row>
    <row r="45" spans="1:14" ht="15.6" customHeight="1"/>
    <row r="46" spans="1:14" ht="3.75" customHeight="1"/>
    <row r="47" spans="1:14" ht="15.6" customHeight="1"/>
    <row r="48" spans="1:14" ht="15.6" customHeight="1"/>
    <row r="49" spans="1:15" ht="15.6" customHeight="1"/>
    <row r="50" spans="1:15" ht="15.6" customHeight="1"/>
    <row r="51" spans="1:15" ht="15.6" customHeight="1"/>
    <row r="52" spans="1:15" ht="15.6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</row>
    <row r="53" spans="1:15" ht="15.6" customHeight="1"/>
    <row r="54" spans="1:15" ht="15.6" customHeight="1"/>
    <row r="55" spans="1:15" ht="5.25" customHeight="1"/>
    <row r="56" spans="1:15" ht="15.6" customHeight="1"/>
    <row r="57" spans="1:15" ht="15.6" customHeight="1"/>
    <row r="58" spans="1:15" ht="15.6" customHeight="1"/>
    <row r="59" spans="1:15" ht="15.6" customHeight="1"/>
    <row r="60" spans="1:15" ht="15.6" customHeight="1"/>
    <row r="61" spans="1:15" ht="15.6" customHeight="1"/>
    <row r="62" spans="1:15" ht="15.6" customHeight="1"/>
    <row r="63" spans="1:15" s="124" customFormat="1" ht="12.9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</row>
    <row r="64" spans="1:15" ht="18" customHeight="1">
      <c r="L64" s="124"/>
      <c r="M64" s="124"/>
      <c r="N64" s="124"/>
      <c r="O64" s="124"/>
    </row>
    <row r="65" ht="27" customHeight="1"/>
    <row r="86" spans="1:11" ht="18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ht="18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</row>
    <row r="97" spans="1:15" s="114" customFormat="1" ht="18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</row>
    <row r="98" spans="1:15" s="124" customFormat="1" ht="12.9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14"/>
      <c r="M98" s="114"/>
      <c r="N98" s="114"/>
      <c r="O98" s="114"/>
    </row>
    <row r="99" spans="1:15" ht="18" customHeight="1">
      <c r="L99" s="124"/>
      <c r="M99" s="124"/>
      <c r="N99" s="124"/>
      <c r="O99" s="124"/>
    </row>
    <row r="100" spans="1:15" ht="27" customHeight="1"/>
    <row r="128" spans="1:11" ht="18" customHeight="1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</row>
    <row r="129" spans="1:15" ht="18" customHeight="1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</row>
    <row r="139" spans="1:15" s="114" customFormat="1" ht="18" customHeight="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</row>
    <row r="140" spans="1:15" s="124" customFormat="1" ht="12.9" customHeight="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14"/>
      <c r="M140" s="114"/>
      <c r="N140" s="114"/>
      <c r="O140" s="114"/>
    </row>
    <row r="141" spans="1:15" ht="18" customHeight="1">
      <c r="L141" s="124"/>
      <c r="M141" s="124"/>
      <c r="N141" s="124"/>
      <c r="O141" s="124"/>
    </row>
    <row r="142" spans="1:15" ht="27" customHeight="1"/>
    <row r="143" spans="1:15" ht="14.4" customHeight="1"/>
    <row r="144" spans="1:15" ht="14.4" customHeight="1"/>
    <row r="145" s="108" customFormat="1" ht="14.4" customHeight="1"/>
    <row r="146" s="108" customFormat="1" ht="14.4" customHeight="1"/>
    <row r="147" s="108" customFormat="1" ht="14.4" customHeight="1"/>
    <row r="148" s="108" customFormat="1" ht="14.4" customHeight="1"/>
    <row r="149" s="108" customFormat="1" ht="14.4" customHeight="1"/>
    <row r="150" s="108" customFormat="1" ht="14.4" customHeight="1"/>
    <row r="151" s="108" customFormat="1" ht="14.4" customHeight="1"/>
    <row r="152" s="108" customFormat="1" ht="14.4" customHeight="1"/>
    <row r="153" s="108" customFormat="1" ht="14.4" customHeight="1"/>
    <row r="154" s="108" customFormat="1" ht="14.4" customHeight="1"/>
    <row r="155" s="108" customFormat="1" ht="14.4" customHeight="1"/>
    <row r="156" s="108" customFormat="1" ht="14.4" customHeight="1"/>
    <row r="157" s="108" customFormat="1" ht="14.4" customHeight="1"/>
    <row r="158" s="108" customFormat="1" ht="14.4" customHeight="1"/>
    <row r="159" s="108" customFormat="1" ht="14.4" customHeight="1"/>
    <row r="160" s="108" customFormat="1" ht="14.4" customHeight="1"/>
    <row r="161" s="108" customFormat="1" ht="14.4" customHeight="1"/>
    <row r="162" s="108" customFormat="1" ht="14.4" customHeight="1"/>
    <row r="163" s="108" customFormat="1" ht="14.4" customHeight="1"/>
    <row r="164" s="108" customFormat="1" ht="14.4" customHeight="1"/>
    <row r="165" s="108" customFormat="1" ht="14.4" customHeight="1"/>
    <row r="166" s="108" customFormat="1" ht="14.4" customHeight="1"/>
    <row r="167" s="108" customFormat="1" ht="14.4" customHeight="1"/>
    <row r="168" s="108" customFormat="1" ht="14.4" customHeight="1"/>
    <row r="169" s="108" customFormat="1" ht="14.4" customHeight="1"/>
    <row r="170" s="108" customFormat="1" ht="14.4" customHeight="1"/>
    <row r="171" s="108" customFormat="1" ht="14.4" customHeight="1"/>
    <row r="172" s="108" customFormat="1" ht="14.4" customHeight="1"/>
    <row r="173" s="108" customFormat="1" ht="14.4" customHeight="1"/>
    <row r="174" s="108" customFormat="1" ht="14.4" customHeight="1"/>
    <row r="175" s="108" customFormat="1" ht="14.4" customHeight="1"/>
    <row r="176" s="108" customFormat="1" ht="14.4" customHeight="1"/>
    <row r="177" spans="1:11" ht="14.4" customHeight="1"/>
    <row r="178" spans="1:11" ht="14.4" customHeight="1"/>
    <row r="179" spans="1:11" ht="14.4" customHeight="1"/>
    <row r="180" spans="1:11" ht="14.4" customHeight="1"/>
    <row r="181" spans="1:11" ht="14.4" customHeight="1"/>
    <row r="182" spans="1:11" ht="14.4" customHeight="1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</row>
    <row r="183" spans="1:11" ht="14.4" customHeight="1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</row>
    <row r="184" spans="1:11" ht="14.4" customHeight="1"/>
    <row r="185" spans="1:11" ht="14.4" customHeight="1"/>
    <row r="186" spans="1:11" ht="14.4" customHeight="1"/>
    <row r="187" spans="1:11" ht="14.4" customHeight="1"/>
    <row r="188" spans="1:11" ht="14.4" customHeight="1"/>
    <row r="189" spans="1:11" ht="14.4" customHeight="1"/>
    <row r="190" spans="1:11" ht="14.4" customHeight="1"/>
    <row r="191" spans="1:11" ht="14.4" customHeight="1"/>
    <row r="192" spans="1:11" ht="14.4" customHeight="1"/>
    <row r="193" spans="1:15" s="114" customFormat="1" ht="14.4" customHeight="1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</row>
    <row r="194" spans="1:15" s="124" customFormat="1" ht="12.9" customHeight="1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14"/>
      <c r="M194" s="114"/>
      <c r="N194" s="114"/>
      <c r="O194" s="114"/>
    </row>
    <row r="195" spans="1:15" ht="18" customHeight="1">
      <c r="L195" s="124"/>
      <c r="M195" s="124"/>
      <c r="N195" s="124"/>
      <c r="O195" s="124"/>
    </row>
    <row r="196" spans="1:15" ht="27" customHeight="1"/>
    <row r="197" spans="1:15" ht="13.5" customHeight="1"/>
    <row r="198" spans="1:15" ht="13.5" customHeight="1"/>
    <row r="199" spans="1:15" ht="13.5" customHeight="1"/>
    <row r="200" spans="1:15" ht="13.5" customHeight="1"/>
    <row r="201" spans="1:15" ht="13.5" customHeight="1"/>
    <row r="202" spans="1:15" ht="13.5" customHeight="1"/>
    <row r="203" spans="1:15" ht="13.5" customHeight="1"/>
    <row r="204" spans="1:15" ht="13.5" customHeight="1"/>
    <row r="205" spans="1:15" ht="13.5" customHeight="1"/>
    <row r="206" spans="1:15" ht="13.5" customHeight="1"/>
    <row r="207" spans="1:15" ht="13.5" customHeight="1"/>
    <row r="208" spans="1:15" ht="13.5" customHeight="1"/>
    <row r="209" s="108" customFormat="1" ht="13.5" customHeight="1"/>
    <row r="210" s="108" customFormat="1" ht="13.5" customHeight="1"/>
    <row r="211" s="108" customFormat="1" ht="13.5" customHeight="1"/>
    <row r="212" s="108" customFormat="1" ht="13.5" customHeight="1"/>
    <row r="213" s="108" customFormat="1" ht="13.5" customHeight="1"/>
    <row r="214" s="108" customFormat="1" ht="13.5" customHeight="1"/>
    <row r="215" s="108" customFormat="1" ht="13.5" customHeight="1"/>
    <row r="216" s="108" customFormat="1" ht="13.5" customHeight="1"/>
    <row r="217" s="108" customFormat="1" ht="13.5" customHeight="1"/>
    <row r="218" s="108" customFormat="1" ht="13.5" customHeight="1"/>
    <row r="219" s="108" customFormat="1" ht="13.5" customHeight="1"/>
    <row r="220" s="108" customFormat="1" ht="13.5" customHeight="1"/>
    <row r="221" s="108" customFormat="1" ht="13.5" customHeight="1"/>
    <row r="222" s="108" customFormat="1" ht="13.5" customHeight="1"/>
    <row r="223" s="108" customFormat="1" ht="13.5" customHeight="1"/>
    <row r="224" s="108" customFormat="1" ht="13.5" customHeight="1"/>
    <row r="225" s="108" customFormat="1" ht="13.5" customHeight="1"/>
    <row r="226" s="108" customFormat="1" ht="13.5" customHeight="1"/>
    <row r="227" s="108" customFormat="1" ht="13.5" customHeight="1"/>
    <row r="228" s="108" customFormat="1" ht="13.5" customHeight="1"/>
    <row r="229" s="108" customFormat="1" ht="13.5" customHeight="1"/>
    <row r="230" s="108" customFormat="1" ht="13.5" customHeight="1"/>
    <row r="231" s="108" customFormat="1" ht="13.5" customHeight="1"/>
    <row r="232" s="108" customFormat="1" ht="13.5" customHeight="1"/>
    <row r="233" s="108" customFormat="1" ht="13.5" customHeight="1"/>
    <row r="234" s="108" customFormat="1" ht="13.5" customHeight="1"/>
    <row r="235" s="108" customFormat="1" ht="13.5" customHeight="1"/>
    <row r="236" s="108" customFormat="1" ht="13.5" customHeight="1"/>
    <row r="237" s="108" customFormat="1" ht="13.5" customHeight="1"/>
    <row r="238" s="108" customFormat="1" ht="13.5" customHeight="1"/>
    <row r="239" s="108" customFormat="1" ht="13.5" customHeight="1"/>
    <row r="240" s="108" customFormat="1" ht="13.5" customHeight="1"/>
    <row r="241" spans="1:15" ht="13.5" customHeight="1"/>
    <row r="242" spans="1:15" ht="13.5" customHeight="1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</row>
    <row r="243" spans="1:15" ht="13.5" customHeight="1"/>
    <row r="244" spans="1:15" ht="13.5" customHeight="1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14"/>
    </row>
    <row r="245" spans="1:15" ht="13.5" customHeight="1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14"/>
    </row>
    <row r="246" spans="1:15" ht="13.5" customHeight="1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14"/>
    </row>
    <row r="247" spans="1:15" ht="13.5" customHeight="1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14"/>
    </row>
    <row r="248" spans="1:15" ht="13.5" customHeight="1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14"/>
    </row>
    <row r="249" spans="1:15" ht="13.5" customHeight="1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14"/>
    </row>
    <row r="250" spans="1:15" ht="13.5" customHeight="1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</row>
    <row r="251" spans="1:15" ht="13.5" customHeight="1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</row>
    <row r="252" spans="1:15" ht="13.5" customHeight="1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14"/>
    </row>
    <row r="253" spans="1:15" s="125" customFormat="1" ht="13.5" customHeight="1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14"/>
      <c r="L253" s="108"/>
      <c r="M253" s="108"/>
      <c r="N253" s="108"/>
      <c r="O253" s="108"/>
    </row>
    <row r="254" spans="1:15" ht="15" customHeight="1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25"/>
      <c r="M254" s="125"/>
      <c r="N254" s="125"/>
      <c r="O254" s="125"/>
    </row>
    <row r="255" spans="1:15" s="114" customFormat="1" ht="18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</row>
    <row r="256" spans="1:15" s="114" customFormat="1" ht="18" customHeight="1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</row>
    <row r="257" spans="1:15" s="114" customFormat="1" ht="18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</row>
    <row r="258" spans="1:15" s="114" customFormat="1" ht="18" customHeight="1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</row>
    <row r="259" spans="1:15" s="114" customFormat="1" ht="18" customHeight="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</row>
    <row r="260" spans="1:15" s="114" customFormat="1" ht="18" customHeight="1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</row>
    <row r="261" spans="1:15" ht="18" customHeight="1">
      <c r="L261" s="114"/>
      <c r="M261" s="114"/>
      <c r="N261" s="114"/>
      <c r="O261" s="114"/>
    </row>
    <row r="263" spans="1:15" s="114" customFormat="1" ht="18" customHeight="1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</row>
    <row r="264" spans="1:15" s="114" customFormat="1" ht="18" customHeight="1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</row>
    <row r="265" spans="1:15" s="114" customFormat="1" ht="18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</row>
    <row r="266" spans="1:15" ht="18" customHeight="1">
      <c r="L266" s="114"/>
      <c r="M266" s="114"/>
      <c r="N266" s="114"/>
      <c r="O266" s="114"/>
    </row>
    <row r="267" spans="1:15" ht="15" customHeight="1"/>
    <row r="268" spans="1:15" ht="15" customHeight="1"/>
    <row r="269" spans="1:15" ht="15" customHeight="1"/>
    <row r="270" spans="1:15" ht="15" customHeight="1"/>
    <row r="271" spans="1:15" ht="15" customHeight="1"/>
    <row r="272" spans="1:15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</sheetData>
  <mergeCells count="41">
    <mergeCell ref="L13:M13"/>
    <mergeCell ref="A2:M2"/>
    <mergeCell ref="A3:M3"/>
    <mergeCell ref="A4:M4"/>
    <mergeCell ref="A5:M5"/>
    <mergeCell ref="A7:K7"/>
    <mergeCell ref="L7:M7"/>
    <mergeCell ref="L8:M8"/>
    <mergeCell ref="L9:M9"/>
    <mergeCell ref="L10:M10"/>
    <mergeCell ref="L11:M11"/>
    <mergeCell ref="L12:M12"/>
    <mergeCell ref="L25:M25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37:M37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8:M38"/>
    <mergeCell ref="L39:M39"/>
    <mergeCell ref="L40:M40"/>
    <mergeCell ref="L41:M41"/>
    <mergeCell ref="L42:M42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scale="91" firstPageNumber="5" orientation="portrait" useFirstPageNumber="1" r:id="rId1"/>
  <headerFooter alignWithMargins="0">
    <oddHeader>&amp;L&amp;A</oddHeader>
  </headerFooter>
  <rowBreaks count="2" manualBreakCount="2">
    <brk id="138" max="16383" man="1"/>
    <brk id="19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FFFF99"/>
  </sheetPr>
  <dimension ref="A1:O295"/>
  <sheetViews>
    <sheetView topLeftCell="A2" zoomScaleNormal="100" zoomScaleSheetLayoutView="100" workbookViewId="0">
      <selection activeCell="A2" sqref="A2"/>
    </sheetView>
  </sheetViews>
  <sheetFormatPr defaultColWidth="12" defaultRowHeight="18" customHeight="1"/>
  <cols>
    <col min="1" max="1" width="1.5" style="108" customWidth="1"/>
    <col min="2" max="2" width="2.125" style="108" customWidth="1"/>
    <col min="3" max="8" width="2.625" style="108" customWidth="1"/>
    <col min="9" max="9" width="14" style="108" customWidth="1"/>
    <col min="10" max="11" width="11" style="108" customWidth="1"/>
    <col min="12" max="13" width="21.375" style="108" customWidth="1"/>
    <col min="14" max="16384" width="12" style="108"/>
  </cols>
  <sheetData>
    <row r="1" spans="1:14" ht="18" hidden="1" customHeight="1"/>
    <row r="2" spans="1:14" ht="18" customHeight="1"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4" ht="18.75" customHeight="1">
      <c r="A3" s="109"/>
      <c r="B3" s="266" t="s">
        <v>180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4" ht="14.4" customHeight="1">
      <c r="A4" s="127"/>
      <c r="B4" s="268" t="str">
        <f>'純資産変動計算書(NW)円単位'!B4:M4</f>
        <v>自　令和 5年 4月 1日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14" ht="14.4" customHeight="1">
      <c r="A5" s="127"/>
      <c r="B5" s="268" t="str">
        <f>'純資産変動計算書(NW)円単位'!B5:M5</f>
        <v>至　令和 6年 3月31日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6" spans="1:14" ht="15.75" customHeight="1" thickBot="1">
      <c r="A6" s="127"/>
      <c r="B6" s="110" t="str">
        <f>IF('貸借対照表(BS)円単位'!B5&lt;&gt;"",'貸借対照表(BS)円単位'!B5,"")</f>
        <v>全体</v>
      </c>
      <c r="C6" s="109"/>
      <c r="D6" s="109"/>
      <c r="E6" s="109"/>
      <c r="F6" s="109"/>
      <c r="G6" s="109"/>
      <c r="H6" s="109"/>
      <c r="I6" s="111"/>
      <c r="J6" s="109"/>
      <c r="K6" s="128"/>
      <c r="L6" s="109"/>
      <c r="M6" s="111" t="s">
        <v>215</v>
      </c>
    </row>
    <row r="7" spans="1:14" ht="12.75" customHeight="1">
      <c r="B7" s="282" t="s">
        <v>1</v>
      </c>
      <c r="C7" s="283"/>
      <c r="D7" s="283"/>
      <c r="E7" s="283"/>
      <c r="F7" s="283"/>
      <c r="G7" s="283"/>
      <c r="H7" s="283"/>
      <c r="I7" s="284"/>
      <c r="J7" s="288" t="s">
        <v>167</v>
      </c>
      <c r="K7" s="283"/>
      <c r="L7" s="131"/>
      <c r="M7" s="132"/>
      <c r="N7" s="417" t="s">
        <v>189</v>
      </c>
    </row>
    <row r="8" spans="1:14" ht="29.25" customHeight="1" thickBot="1">
      <c r="B8" s="285"/>
      <c r="C8" s="286"/>
      <c r="D8" s="286"/>
      <c r="E8" s="286"/>
      <c r="F8" s="286"/>
      <c r="G8" s="286"/>
      <c r="H8" s="286"/>
      <c r="I8" s="287"/>
      <c r="J8" s="289"/>
      <c r="K8" s="286"/>
      <c r="L8" s="133" t="s">
        <v>168</v>
      </c>
      <c r="M8" s="134" t="s">
        <v>169</v>
      </c>
      <c r="N8" s="418"/>
    </row>
    <row r="9" spans="1:14" ht="15.9" customHeight="1">
      <c r="A9" s="124"/>
      <c r="B9" s="135" t="s">
        <v>112</v>
      </c>
      <c r="C9" s="136"/>
      <c r="D9" s="137"/>
      <c r="E9" s="137"/>
      <c r="F9" s="137"/>
      <c r="G9" s="137"/>
      <c r="H9" s="137"/>
      <c r="I9" s="138"/>
      <c r="J9" s="373" t="e">
        <f>IF('純資産変動計算書(NW)円単位'!J9:K9=0, "-",ROUND('純資産変動計算書(NW)円単位'!J9:K9 /設定!$J$4, 0))</f>
        <v>#DIV/0!</v>
      </c>
      <c r="K9" s="374"/>
      <c r="L9" s="186" t="e">
        <f>IF('純資産変動計算書(NW)円単位'!L9=0, "-",ROUND('純資産変動計算書(NW)円単位'!L9 /設定!$J$4, 0))</f>
        <v>#DIV/0!</v>
      </c>
      <c r="M9" s="187" t="e">
        <f>IF('純資産変動計算書(NW)円単位'!M9=0, "-",ROUND('純資産変動計算書(NW)円単位'!M9 /設定!$J$4, 0))</f>
        <v>#DIV/0!</v>
      </c>
      <c r="N9" s="230" t="s">
        <v>203</v>
      </c>
    </row>
    <row r="10" spans="1:14" ht="15.9" customHeight="1">
      <c r="A10" s="124"/>
      <c r="B10" s="112"/>
      <c r="C10" s="113" t="s">
        <v>170</v>
      </c>
      <c r="D10" s="123"/>
      <c r="E10" s="123"/>
      <c r="F10" s="123"/>
      <c r="G10" s="123"/>
      <c r="H10" s="123"/>
      <c r="I10" s="139"/>
      <c r="J10" s="364" t="e">
        <f>IF('純資産変動計算書(NW)円単位'!J10:K10=0, "-",ROUND('純資産変動計算書(NW)円単位'!J10:K10 /設定!$J$4, 0))</f>
        <v>#DIV/0!</v>
      </c>
      <c r="K10" s="375"/>
      <c r="L10" s="188"/>
      <c r="M10" s="189" t="e">
        <f>IF('純資産変動計算書(NW)円単位'!M10=0, "-",ROUND('純資産変動計算書(NW)円単位'!M10 /設定!$J$4, 0))</f>
        <v>#DIV/0!</v>
      </c>
      <c r="N10" s="225" t="s">
        <v>203</v>
      </c>
    </row>
    <row r="11" spans="1:14" ht="15.9" customHeight="1">
      <c r="B11" s="140"/>
      <c r="C11" s="114" t="s">
        <v>100</v>
      </c>
      <c r="D11" s="139"/>
      <c r="E11" s="139"/>
      <c r="F11" s="139"/>
      <c r="G11" s="139"/>
      <c r="H11" s="139"/>
      <c r="I11" s="139"/>
      <c r="J11" s="364" t="e">
        <f>IF('純資産変動計算書(NW)円単位'!J11:K11=0, "-",ROUND('純資産変動計算書(NW)円単位'!J11:K11 /設定!$J$4, 0))</f>
        <v>#DIV/0!</v>
      </c>
      <c r="K11" s="375"/>
      <c r="L11" s="188"/>
      <c r="M11" s="189" t="e">
        <f>IF('純資産変動計算書(NW)円単位'!M11=0, "-",ROUND('純資産変動計算書(NW)円単位'!M11 /設定!$J$4, 0))</f>
        <v>#DIV/0!</v>
      </c>
      <c r="N11" s="225" t="str">
        <f>IFERROR(J11/$J$11,"-")</f>
        <v>-</v>
      </c>
    </row>
    <row r="12" spans="1:14" ht="15.9" customHeight="1">
      <c r="B12" s="141"/>
      <c r="C12" s="114"/>
      <c r="D12" s="51" t="s">
        <v>101</v>
      </c>
      <c r="E12" s="51"/>
      <c r="F12" s="51"/>
      <c r="G12" s="51"/>
      <c r="H12" s="51"/>
      <c r="I12" s="114"/>
      <c r="J12" s="364" t="e">
        <f>IF('純資産変動計算書(NW)円単位'!J12:K12=0, "-",ROUND('純資産変動計算書(NW)円単位'!J12:K12 /設定!$J$4, 0))</f>
        <v>#DIV/0!</v>
      </c>
      <c r="K12" s="375"/>
      <c r="L12" s="188"/>
      <c r="M12" s="189" t="e">
        <f>IF('純資産変動計算書(NW)円単位'!M12=0, "-",ROUND('純資産変動計算書(NW)円単位'!M12 /設定!$J$4, 0))</f>
        <v>#DIV/0!</v>
      </c>
      <c r="N12" s="225" t="str">
        <f>IFERROR(J12/$J$11,"-")</f>
        <v>-</v>
      </c>
    </row>
    <row r="13" spans="1:14" ht="15.9" customHeight="1">
      <c r="B13" s="142"/>
      <c r="C13" s="59"/>
      <c r="D13" s="59" t="s">
        <v>171</v>
      </c>
      <c r="E13" s="59"/>
      <c r="F13" s="59"/>
      <c r="G13" s="59"/>
      <c r="H13" s="59"/>
      <c r="I13" s="143"/>
      <c r="J13" s="376" t="e">
        <f>IF('純資産変動計算書(NW)円単位'!J13:K13=0, "-",ROUND('純資産変動計算書(NW)円単位'!J13:K13 /設定!$J$4, 0))</f>
        <v>#DIV/0!</v>
      </c>
      <c r="K13" s="377"/>
      <c r="L13" s="190"/>
      <c r="M13" s="191" t="e">
        <f>IF('純資産変動計算書(NW)円単位'!M13=0, "-",ROUND('純資産変動計算書(NW)円単位'!M13 /設定!$J$4, 0))</f>
        <v>#DIV/0!</v>
      </c>
      <c r="N13" s="225" t="str">
        <f>IFERROR(J13/$J$11,"-")</f>
        <v>-</v>
      </c>
    </row>
    <row r="14" spans="1:14" ht="15.9" customHeight="1">
      <c r="B14" s="118"/>
      <c r="C14" s="144" t="s">
        <v>172</v>
      </c>
      <c r="D14" s="55"/>
      <c r="E14" s="55"/>
      <c r="F14" s="56"/>
      <c r="G14" s="56"/>
      <c r="H14" s="56"/>
      <c r="I14" s="145"/>
      <c r="J14" s="366" t="e">
        <f>IF('純資産変動計算書(NW)円単位'!J14:K14=0, "-",ROUND('純資産変動計算書(NW)円単位'!J14:K14 /設定!$J$4, 0))</f>
        <v>#DIV/0!</v>
      </c>
      <c r="K14" s="372"/>
      <c r="L14" s="192"/>
      <c r="M14" s="193" t="e">
        <f>IF('純資産変動計算書(NW)円単位'!M14=0, "-",ROUND('純資産変動計算書(NW)円単位'!M14 /設定!$J$4, 0))</f>
        <v>#DIV/0!</v>
      </c>
      <c r="N14" s="226" t="s">
        <v>203</v>
      </c>
    </row>
    <row r="15" spans="1:14" ht="15.9" customHeight="1">
      <c r="B15" s="112"/>
      <c r="C15" s="53" t="s">
        <v>173</v>
      </c>
      <c r="D15" s="53"/>
      <c r="E15" s="53"/>
      <c r="F15" s="51"/>
      <c r="G15" s="51"/>
      <c r="H15" s="51"/>
      <c r="I15" s="114"/>
      <c r="J15" s="381"/>
      <c r="K15" s="382"/>
      <c r="L15" s="194" t="e">
        <f>IF('純資産変動計算書(NW)円単位'!L15=0, "-",ROUND('純資産変動計算書(NW)円単位'!L15 /設定!$J$4, 0))</f>
        <v>#DIV/0!</v>
      </c>
      <c r="M15" s="189" t="e">
        <f>IF('純資産変動計算書(NW)円単位'!M15=0, "-",ROUND('純資産変動計算書(NW)円単位'!M15 /設定!$J$4, 0))</f>
        <v>#DIV/0!</v>
      </c>
      <c r="N15" s="225" t="s">
        <v>203</v>
      </c>
    </row>
    <row r="16" spans="1:14" ht="15.9" customHeight="1">
      <c r="B16" s="112"/>
      <c r="C16" s="53"/>
      <c r="D16" s="53" t="s">
        <v>105</v>
      </c>
      <c r="E16" s="51"/>
      <c r="F16" s="51"/>
      <c r="G16" s="51"/>
      <c r="H16" s="51"/>
      <c r="I16" s="114"/>
      <c r="J16" s="381"/>
      <c r="K16" s="382"/>
      <c r="L16" s="194" t="e">
        <f>IF('純資産変動計算書(NW)円単位'!L16=0, "-",ROUND('純資産変動計算書(NW)円単位'!L16 /設定!$J$4, 0))</f>
        <v>#DIV/0!</v>
      </c>
      <c r="M16" s="189" t="e">
        <f>IF('純資産変動計算書(NW)円単位'!M16=0, "-",ROUND('純資産変動計算書(NW)円単位'!M16 /設定!$J$4, 0))</f>
        <v>#DIV/0!</v>
      </c>
      <c r="N16" s="225" t="s">
        <v>203</v>
      </c>
    </row>
    <row r="17" spans="2:15" ht="15.9" customHeight="1">
      <c r="B17" s="112"/>
      <c r="C17" s="53"/>
      <c r="D17" s="53" t="s">
        <v>106</v>
      </c>
      <c r="E17" s="53"/>
      <c r="F17" s="51"/>
      <c r="G17" s="51"/>
      <c r="H17" s="51"/>
      <c r="I17" s="114"/>
      <c r="J17" s="381"/>
      <c r="K17" s="382"/>
      <c r="L17" s="194" t="e">
        <f>IF('純資産変動計算書(NW)円単位'!L17=0, "-",ROUND('純資産変動計算書(NW)円単位'!L17 /設定!$J$4, 0))</f>
        <v>#DIV/0!</v>
      </c>
      <c r="M17" s="189" t="e">
        <f>IF('純資産変動計算書(NW)円単位'!M17=0, "-",ROUND('純資産変動計算書(NW)円単位'!M17 /設定!$J$4, 0))</f>
        <v>#DIV/0!</v>
      </c>
      <c r="N17" s="225" t="s">
        <v>203</v>
      </c>
    </row>
    <row r="18" spans="2:15" ht="15.9" customHeight="1">
      <c r="B18" s="112"/>
      <c r="C18" s="53"/>
      <c r="D18" s="53" t="s">
        <v>107</v>
      </c>
      <c r="E18" s="53"/>
      <c r="F18" s="51"/>
      <c r="G18" s="51"/>
      <c r="H18" s="51"/>
      <c r="I18" s="114"/>
      <c r="J18" s="381"/>
      <c r="K18" s="382"/>
      <c r="L18" s="194" t="e">
        <f>IF('純資産変動計算書(NW)円単位'!L18=0, "-",ROUND('純資産変動計算書(NW)円単位'!L18 /設定!$J$4, 0))</f>
        <v>#DIV/0!</v>
      </c>
      <c r="M18" s="189" t="e">
        <f>IF('純資産変動計算書(NW)円単位'!M18=0, "-",ROUND('純資産変動計算書(NW)円単位'!M18 /設定!$J$4, 0))</f>
        <v>#DIV/0!</v>
      </c>
      <c r="N18" s="225" t="s">
        <v>203</v>
      </c>
    </row>
    <row r="19" spans="2:15" ht="15.9" customHeight="1">
      <c r="B19" s="112"/>
      <c r="C19" s="53"/>
      <c r="D19" s="53" t="s">
        <v>108</v>
      </c>
      <c r="E19" s="53"/>
      <c r="F19" s="51"/>
      <c r="G19" s="15"/>
      <c r="H19" s="51"/>
      <c r="I19" s="114"/>
      <c r="J19" s="381"/>
      <c r="K19" s="382"/>
      <c r="L19" s="194" t="e">
        <f>IF('純資産変動計算書(NW)円単位'!L19=0, "-",ROUND('純資産変動計算書(NW)円単位'!L19 /設定!$J$4, 0))</f>
        <v>#DIV/0!</v>
      </c>
      <c r="M19" s="189" t="e">
        <f>IF('純資産変動計算書(NW)円単位'!M19=0, "-",ROUND('純資産変動計算書(NW)円単位'!M19 /設定!$J$4, 0))</f>
        <v>#DIV/0!</v>
      </c>
      <c r="N19" s="225" t="s">
        <v>203</v>
      </c>
    </row>
    <row r="20" spans="2:15" ht="15.9" customHeight="1">
      <c r="B20" s="112"/>
      <c r="C20" s="53" t="s">
        <v>109</v>
      </c>
      <c r="D20" s="57"/>
      <c r="E20" s="57"/>
      <c r="F20" s="57"/>
      <c r="G20" s="57"/>
      <c r="H20" s="57"/>
      <c r="I20" s="139"/>
      <c r="J20" s="364" t="str">
        <f>IF('純資産変動計算書(NW)円単位'!J20:K20=0, "-",ROUND('純資産変動計算書(NW)円単位'!J20:K20 /設定!$J$4, 0))</f>
        <v>-</v>
      </c>
      <c r="K20" s="375"/>
      <c r="L20" s="194" t="str">
        <f>IF('純資産変動計算書(NW)円単位'!L20=0, "-",ROUND('純資産変動計算書(NW)円単位'!L20 /設定!$J$4, 0))</f>
        <v>-</v>
      </c>
      <c r="M20" s="195"/>
      <c r="N20" s="225" t="s">
        <v>203</v>
      </c>
    </row>
    <row r="21" spans="2:15" ht="15.9" customHeight="1">
      <c r="B21" s="112"/>
      <c r="C21" s="53" t="s">
        <v>174</v>
      </c>
      <c r="D21" s="58"/>
      <c r="E21" s="57"/>
      <c r="F21" s="57"/>
      <c r="G21" s="57"/>
      <c r="H21" s="57"/>
      <c r="I21" s="139"/>
      <c r="J21" s="364" t="e">
        <f>IF('純資産変動計算書(NW)円単位'!J21:K21=0, "-",ROUND('純資産変動計算書(NW)円単位'!J21:K21 /設定!$J$4, 0))</f>
        <v>#DIV/0!</v>
      </c>
      <c r="K21" s="375"/>
      <c r="L21" s="194" t="e">
        <f>IF('純資産変動計算書(NW)円単位'!L21=0, "-",ROUND('純資産変動計算書(NW)円単位'!L21 /設定!$J$4, 0))</f>
        <v>#DIV/0!</v>
      </c>
      <c r="M21" s="195"/>
      <c r="N21" s="225" t="s">
        <v>203</v>
      </c>
    </row>
    <row r="22" spans="2:15" ht="15.9" customHeight="1">
      <c r="B22" s="142"/>
      <c r="C22" s="59" t="s">
        <v>15</v>
      </c>
      <c r="D22" s="60"/>
      <c r="E22" s="60"/>
      <c r="F22" s="61"/>
      <c r="G22" s="61"/>
      <c r="H22" s="61"/>
      <c r="I22" s="146"/>
      <c r="J22" s="376" t="e">
        <f>IF('純資産変動計算書(NW)円単位'!J22:K22=0, "-",ROUND('純資産変動計算書(NW)円単位'!J22:K22 /設定!$J$4, 0))</f>
        <v>#DIV/0!</v>
      </c>
      <c r="K22" s="377"/>
      <c r="L22" s="196" t="e">
        <f>IF('純資産変動計算書(NW)円単位'!L22=0, "-",ROUND('純資産変動計算書(NW)円単位'!L22 /設定!$J$4, 0))</f>
        <v>#DIV/0!</v>
      </c>
      <c r="M22" s="197" t="e">
        <f>IF('純資産変動計算書(NW)円単位'!M22=0, "-",ROUND('純資産変動計算書(NW)円単位'!M22 /設定!$J$4, 0))</f>
        <v>#DIV/0!</v>
      </c>
      <c r="N22" s="231" t="s">
        <v>203</v>
      </c>
      <c r="O22" s="113"/>
    </row>
    <row r="23" spans="2:15" ht="15.9" customHeight="1" thickBot="1">
      <c r="B23" s="147"/>
      <c r="C23" s="148" t="s">
        <v>175</v>
      </c>
      <c r="D23" s="149"/>
      <c r="E23" s="150"/>
      <c r="F23" s="150"/>
      <c r="G23" s="151"/>
      <c r="H23" s="150"/>
      <c r="I23" s="152"/>
      <c r="J23" s="378" t="e">
        <f>IF('純資産変動計算書(NW)円単位'!J23:K23=0, "-",ROUND('純資産変動計算書(NW)円単位'!J23:K23 /設定!$J$4, 0))</f>
        <v>#DIV/0!</v>
      </c>
      <c r="K23" s="379"/>
      <c r="L23" s="198" t="e">
        <f>IF('純資産変動計算書(NW)円単位'!L23=0, "-",ROUND('純資産変動計算書(NW)円単位'!L23 /設定!$J$4, 0))</f>
        <v>#DIV/0!</v>
      </c>
      <c r="M23" s="199" t="e">
        <f>IF('純資産変動計算書(NW)円単位'!M23=0, "-",ROUND('純資産変動計算書(NW)円単位'!M23 /設定!$J$4, 0))</f>
        <v>#DIV/0!</v>
      </c>
      <c r="N23" s="232" t="s">
        <v>203</v>
      </c>
      <c r="O23" s="113"/>
    </row>
    <row r="24" spans="2:15" ht="15.9" customHeight="1" thickBot="1">
      <c r="B24" s="153" t="s">
        <v>176</v>
      </c>
      <c r="C24" s="154"/>
      <c r="D24" s="155"/>
      <c r="E24" s="155"/>
      <c r="F24" s="156"/>
      <c r="G24" s="156"/>
      <c r="H24" s="156"/>
      <c r="I24" s="157"/>
      <c r="J24" s="368" t="e">
        <f>IF('純資産変動計算書(NW)円単位'!J24:K24=0, "-",ROUND('純資産変動計算書(NW)円単位'!J24:K24 /設定!$J$4, 0))</f>
        <v>#DIV/0!</v>
      </c>
      <c r="K24" s="380"/>
      <c r="L24" s="200" t="e">
        <f>IF('純資産変動計算書(NW)円単位'!L24=0, "-",ROUND('純資産変動計算書(NW)円単位'!L24 /設定!$J$4, 0))</f>
        <v>#DIV/0!</v>
      </c>
      <c r="M24" s="201" t="e">
        <f>IF('純資産変動計算書(NW)円単位'!M24=0, "-",ROUND('純資産変動計算書(NW)円単位'!M24 /設定!$J$4, 0))</f>
        <v>#DIV/0!</v>
      </c>
      <c r="N24" s="232" t="s">
        <v>203</v>
      </c>
      <c r="O24" s="113"/>
    </row>
    <row r="25" spans="2:15" ht="15.6" customHeight="1">
      <c r="B25" s="129"/>
      <c r="C25" s="129"/>
      <c r="D25" s="129"/>
      <c r="E25" s="129"/>
      <c r="F25" s="129"/>
      <c r="G25" s="129"/>
      <c r="H25" s="129"/>
      <c r="I25" s="129"/>
      <c r="M25" s="113"/>
      <c r="N25" s="113"/>
      <c r="O25" s="113"/>
    </row>
    <row r="26" spans="2:15" ht="15.6" customHeight="1">
      <c r="B26" s="129"/>
      <c r="C26" s="129"/>
      <c r="D26" s="129"/>
      <c r="E26" s="129"/>
      <c r="F26" s="129"/>
      <c r="G26" s="129"/>
      <c r="H26" s="129"/>
      <c r="I26" s="129"/>
    </row>
    <row r="27" spans="2:15" ht="15.6" customHeight="1"/>
    <row r="28" spans="2:15" ht="15.6" customHeight="1"/>
    <row r="29" spans="2:15" ht="15.6" customHeight="1"/>
    <row r="30" spans="2:15" ht="15.6" customHeight="1"/>
    <row r="31" spans="2:15" ht="15.6" customHeight="1"/>
    <row r="32" spans="2:15" ht="15.6" customHeight="1"/>
    <row r="33" s="108" customFormat="1" ht="15.6" customHeight="1"/>
    <row r="34" s="108" customFormat="1" ht="15.6" customHeight="1"/>
    <row r="35" s="108" customFormat="1" ht="15.6" customHeight="1"/>
    <row r="36" s="108" customFormat="1" ht="15.6" customHeight="1"/>
    <row r="37" s="108" customFormat="1" ht="15.6" customHeight="1"/>
    <row r="38" s="108" customFormat="1" ht="15.6" customHeight="1"/>
    <row r="39" s="108" customFormat="1" ht="15.6" customHeight="1"/>
    <row r="40" s="108" customFormat="1" ht="15.6" customHeight="1"/>
    <row r="41" s="108" customFormat="1" ht="15.6" customHeight="1"/>
    <row r="42" s="108" customFormat="1" ht="15.6" customHeight="1"/>
    <row r="43" s="108" customFormat="1" ht="15.6" customHeight="1"/>
    <row r="44" s="108" customFormat="1" ht="15.6" customHeight="1"/>
    <row r="45" s="108" customFormat="1" ht="15.6" customHeight="1"/>
    <row r="46" s="108" customFormat="1" ht="15.6" customHeight="1"/>
    <row r="47" s="108" customFormat="1" ht="15.6" customHeight="1"/>
    <row r="48" s="108" customFormat="1" ht="15.6" customHeight="1"/>
    <row r="49" spans="2:9" ht="15.6" customHeight="1"/>
    <row r="50" spans="2:9" ht="15.6" customHeight="1">
      <c r="H50" s="244"/>
    </row>
    <row r="51" spans="2:9" ht="15.6" customHeight="1"/>
    <row r="52" spans="2:9" ht="15.6" customHeight="1"/>
    <row r="53" spans="2:9" ht="15.6" customHeight="1"/>
    <row r="54" spans="2:9" ht="15.6" customHeight="1"/>
    <row r="55" spans="2:9" ht="15.6" customHeight="1"/>
    <row r="56" spans="2:9" ht="15.6" customHeight="1"/>
    <row r="57" spans="2:9" ht="21" customHeight="1"/>
    <row r="58" spans="2:9" ht="4.5" customHeight="1"/>
    <row r="59" spans="2:9" ht="15.75" customHeight="1">
      <c r="B59" s="114"/>
      <c r="C59" s="114"/>
      <c r="D59" s="114"/>
      <c r="E59" s="114"/>
      <c r="F59" s="114"/>
      <c r="G59" s="114"/>
      <c r="H59" s="114"/>
      <c r="I59" s="114"/>
    </row>
    <row r="60" spans="2:9" ht="15.6" customHeight="1">
      <c r="B60" s="124"/>
      <c r="C60" s="124"/>
      <c r="D60" s="124"/>
      <c r="E60" s="124"/>
      <c r="F60" s="124"/>
      <c r="G60" s="124"/>
      <c r="H60" s="124"/>
      <c r="I60" s="124"/>
    </row>
    <row r="61" spans="2:9" ht="15.6" customHeight="1"/>
    <row r="62" spans="2:9" ht="15.6" customHeight="1"/>
    <row r="63" spans="2:9" ht="15.6" customHeight="1"/>
    <row r="64" spans="2:9" ht="15.6" customHeight="1"/>
    <row r="65" spans="2:13" s="124" customFormat="1" ht="12.9" customHeight="1"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2:13" ht="18" customHeight="1">
      <c r="J66" s="124"/>
      <c r="K66" s="124"/>
      <c r="L66" s="124"/>
      <c r="M66" s="124"/>
    </row>
    <row r="67" spans="2:13" ht="27" customHeight="1"/>
    <row r="81" s="108" customFormat="1" ht="18" customHeight="1"/>
    <row r="82" s="108" customFormat="1" ht="18" customHeight="1"/>
    <row r="83" s="108" customFormat="1" ht="18" customHeight="1"/>
    <row r="84" s="108" customFormat="1" ht="18" customHeight="1"/>
    <row r="85" s="108" customFormat="1" ht="18" customHeight="1"/>
    <row r="86" s="108" customFormat="1" ht="18" customHeight="1"/>
    <row r="87" s="108" customFormat="1" ht="18" customHeight="1"/>
    <row r="88" s="108" customFormat="1" ht="18" customHeight="1"/>
    <row r="89" s="108" customFormat="1" ht="18" customHeight="1"/>
    <row r="90" s="108" customFormat="1" ht="18" customHeight="1"/>
    <row r="91" s="108" customFormat="1" ht="18" customHeight="1"/>
    <row r="92" s="108" customFormat="1" ht="18" customHeight="1"/>
    <row r="93" s="108" customFormat="1" ht="18" customHeight="1"/>
    <row r="94" s="108" customFormat="1" ht="18" customHeight="1"/>
    <row r="95" s="108" customFormat="1" ht="18" customHeight="1"/>
    <row r="96" s="108" customFormat="1" ht="18" customHeight="1"/>
    <row r="99" spans="2:13" s="114" customFormat="1" ht="18" customHeight="1"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</row>
    <row r="100" spans="2:13" s="124" customFormat="1" ht="12.9" customHeight="1">
      <c r="B100" s="108"/>
      <c r="C100" s="108"/>
      <c r="D100" s="108"/>
      <c r="E100" s="108"/>
      <c r="F100" s="108"/>
      <c r="G100" s="108"/>
      <c r="H100" s="108"/>
      <c r="I100" s="108"/>
      <c r="J100" s="114"/>
      <c r="K100" s="114"/>
      <c r="L100" s="114"/>
      <c r="M100" s="114"/>
    </row>
    <row r="101" spans="2:13" ht="18" customHeight="1">
      <c r="J101" s="124"/>
      <c r="K101" s="124"/>
      <c r="L101" s="124"/>
      <c r="M101" s="124"/>
    </row>
    <row r="102" spans="2:13" ht="27" customHeight="1"/>
    <row r="113" spans="2:9" ht="18" customHeight="1">
      <c r="B113" s="114"/>
      <c r="C113" s="114"/>
      <c r="D113" s="114"/>
      <c r="E113" s="114"/>
      <c r="F113" s="114"/>
      <c r="G113" s="114"/>
      <c r="H113" s="114"/>
      <c r="I113" s="114"/>
    </row>
    <row r="114" spans="2:9" ht="18" customHeight="1">
      <c r="B114" s="124"/>
      <c r="C114" s="124"/>
      <c r="D114" s="124"/>
      <c r="E114" s="124"/>
      <c r="F114" s="124"/>
      <c r="G114" s="124"/>
      <c r="H114" s="124"/>
      <c r="I114" s="124"/>
    </row>
    <row r="141" spans="2:13" s="114" customFormat="1" ht="18" customHeight="1"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</row>
    <row r="142" spans="2:13" s="124" customFormat="1" ht="12.9" customHeight="1">
      <c r="B142" s="108"/>
      <c r="C142" s="108"/>
      <c r="D142" s="108"/>
      <c r="E142" s="108"/>
      <c r="F142" s="108"/>
      <c r="G142" s="108"/>
      <c r="H142" s="108"/>
      <c r="I142" s="108"/>
      <c r="J142" s="114"/>
      <c r="K142" s="114"/>
      <c r="L142" s="114"/>
      <c r="M142" s="114"/>
    </row>
    <row r="143" spans="2:13" ht="18" customHeight="1">
      <c r="J143" s="124"/>
      <c r="K143" s="124"/>
      <c r="L143" s="124"/>
      <c r="M143" s="124"/>
    </row>
    <row r="144" spans="2:13" ht="27" customHeight="1"/>
    <row r="145" ht="14.4" customHeight="1"/>
    <row r="146" ht="14.4" customHeight="1"/>
    <row r="147" ht="14.4" customHeight="1"/>
    <row r="148" ht="14.4" customHeight="1"/>
    <row r="149" ht="14.4" customHeight="1"/>
    <row r="150" ht="14.4" customHeight="1"/>
    <row r="151" ht="14.4" customHeight="1"/>
    <row r="152" ht="14.4" customHeight="1"/>
    <row r="153" ht="14.4" customHeight="1"/>
    <row r="154" ht="14.4" customHeight="1"/>
    <row r="155" ht="14.4" customHeight="1"/>
    <row r="156" ht="14.4" customHeight="1"/>
    <row r="157" ht="14.4" customHeight="1"/>
    <row r="158" ht="14.4" customHeight="1"/>
    <row r="159" ht="14.4" customHeight="1"/>
    <row r="160" ht="14.4" customHeight="1"/>
    <row r="161" spans="2:9" ht="14.4" customHeight="1"/>
    <row r="162" spans="2:9" ht="14.4" customHeight="1"/>
    <row r="163" spans="2:9" ht="14.4" customHeight="1"/>
    <row r="164" spans="2:9" ht="14.4" customHeight="1"/>
    <row r="165" spans="2:9" ht="14.4" customHeight="1"/>
    <row r="166" spans="2:9" ht="14.4" customHeight="1"/>
    <row r="167" spans="2:9" ht="14.4" customHeight="1"/>
    <row r="168" spans="2:9" ht="14.4" customHeight="1"/>
    <row r="169" spans="2:9" ht="14.4" customHeight="1"/>
    <row r="170" spans="2:9" ht="14.4" customHeight="1"/>
    <row r="171" spans="2:9" ht="14.4" customHeight="1"/>
    <row r="172" spans="2:9" ht="14.4" customHeight="1"/>
    <row r="173" spans="2:9" ht="14.4" customHeight="1">
      <c r="B173" s="125"/>
      <c r="C173" s="125"/>
      <c r="D173" s="125"/>
      <c r="E173" s="125"/>
      <c r="F173" s="125"/>
      <c r="G173" s="125"/>
      <c r="H173" s="125"/>
      <c r="I173" s="125"/>
    </row>
    <row r="174" spans="2:9" ht="14.4" customHeight="1"/>
    <row r="175" spans="2:9" ht="14.4" customHeight="1">
      <c r="B175" s="126"/>
      <c r="C175" s="126"/>
      <c r="D175" s="126"/>
      <c r="E175" s="126"/>
      <c r="F175" s="126"/>
      <c r="G175" s="126"/>
      <c r="H175" s="126"/>
      <c r="I175" s="126"/>
    </row>
    <row r="176" spans="2:9" ht="14.4" customHeight="1">
      <c r="B176" s="126"/>
      <c r="C176" s="126"/>
      <c r="D176" s="126"/>
      <c r="E176" s="126"/>
      <c r="F176" s="126"/>
      <c r="G176" s="126"/>
      <c r="H176" s="126"/>
      <c r="I176" s="126"/>
    </row>
    <row r="177" spans="2:9" ht="14.4" customHeight="1">
      <c r="B177" s="126"/>
      <c r="C177" s="126"/>
      <c r="D177" s="126"/>
      <c r="E177" s="126"/>
      <c r="F177" s="126"/>
      <c r="G177" s="126"/>
      <c r="H177" s="126"/>
      <c r="I177" s="126"/>
    </row>
    <row r="178" spans="2:9" ht="14.4" customHeight="1">
      <c r="B178" s="126"/>
      <c r="C178" s="126"/>
      <c r="D178" s="126"/>
      <c r="E178" s="126"/>
      <c r="F178" s="126"/>
      <c r="G178" s="126"/>
      <c r="H178" s="126"/>
      <c r="I178" s="126"/>
    </row>
    <row r="179" spans="2:9" ht="14.4" customHeight="1">
      <c r="B179" s="126"/>
      <c r="C179" s="126"/>
      <c r="D179" s="126"/>
      <c r="E179" s="126"/>
      <c r="F179" s="126"/>
      <c r="G179" s="126"/>
      <c r="H179" s="126"/>
      <c r="I179" s="126"/>
    </row>
    <row r="180" spans="2:9" ht="14.4" customHeight="1">
      <c r="B180" s="126"/>
      <c r="C180" s="126"/>
      <c r="D180" s="126"/>
      <c r="E180" s="126"/>
      <c r="F180" s="126"/>
      <c r="G180" s="126"/>
      <c r="H180" s="126"/>
      <c r="I180" s="126"/>
    </row>
    <row r="181" spans="2:9" ht="14.4" customHeight="1">
      <c r="B181" s="126"/>
      <c r="C181" s="126"/>
      <c r="D181" s="126"/>
      <c r="E181" s="126"/>
      <c r="F181" s="126"/>
      <c r="G181" s="126"/>
      <c r="H181" s="126"/>
      <c r="I181" s="126"/>
    </row>
    <row r="182" spans="2:9" ht="14.4" customHeight="1">
      <c r="B182" s="126"/>
      <c r="C182" s="126"/>
      <c r="D182" s="126"/>
      <c r="E182" s="126"/>
      <c r="F182" s="126"/>
      <c r="G182" s="126"/>
      <c r="H182" s="126"/>
      <c r="I182" s="126"/>
    </row>
    <row r="183" spans="2:9" ht="14.4" customHeight="1">
      <c r="B183" s="126"/>
      <c r="C183" s="126"/>
      <c r="D183" s="126"/>
      <c r="E183" s="126"/>
      <c r="F183" s="126"/>
      <c r="G183" s="126"/>
      <c r="H183" s="126"/>
      <c r="I183" s="126"/>
    </row>
    <row r="184" spans="2:9" ht="14.4" customHeight="1">
      <c r="B184" s="126"/>
      <c r="C184" s="126"/>
      <c r="D184" s="126"/>
      <c r="E184" s="126"/>
      <c r="F184" s="126"/>
      <c r="G184" s="126"/>
      <c r="H184" s="126"/>
      <c r="I184" s="126"/>
    </row>
    <row r="185" spans="2:9" ht="14.4" customHeight="1">
      <c r="B185" s="114"/>
      <c r="C185" s="114"/>
      <c r="D185" s="114"/>
      <c r="E185" s="114"/>
      <c r="F185" s="114"/>
      <c r="G185" s="114"/>
      <c r="H185" s="114"/>
      <c r="I185" s="114"/>
    </row>
    <row r="186" spans="2:9" ht="14.4" customHeight="1"/>
    <row r="187" spans="2:9" ht="14.4" customHeight="1"/>
    <row r="188" spans="2:9" ht="14.4" customHeight="1"/>
    <row r="189" spans="2:9" ht="14.4" customHeight="1"/>
    <row r="190" spans="2:9" ht="14.4" customHeight="1"/>
    <row r="191" spans="2:9" ht="14.4" customHeight="1"/>
    <row r="192" spans="2:9" ht="14.4" customHeight="1"/>
    <row r="193" spans="2:13" ht="14.4" customHeight="1"/>
    <row r="194" spans="2:13" ht="14.4" customHeight="1"/>
    <row r="195" spans="2:13" s="114" customFormat="1" ht="14.4" customHeight="1"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</row>
    <row r="196" spans="2:13" s="124" customFormat="1" ht="12.9" customHeight="1">
      <c r="B196" s="108"/>
      <c r="C196" s="108"/>
      <c r="D196" s="108"/>
      <c r="E196" s="108"/>
      <c r="F196" s="108"/>
      <c r="G196" s="108"/>
      <c r="H196" s="108"/>
      <c r="I196" s="108"/>
      <c r="J196" s="114"/>
      <c r="K196" s="114"/>
      <c r="L196" s="114"/>
      <c r="M196" s="114"/>
    </row>
    <row r="197" spans="2:13" ht="18" customHeight="1">
      <c r="J197" s="124"/>
      <c r="K197" s="124"/>
      <c r="L197" s="124"/>
      <c r="M197" s="124"/>
    </row>
    <row r="198" spans="2:13" ht="27" customHeight="1"/>
    <row r="199" spans="2:13" ht="13.5" customHeight="1"/>
    <row r="200" spans="2:13" ht="13.5" customHeight="1"/>
    <row r="201" spans="2:13" ht="13.5" customHeight="1"/>
    <row r="202" spans="2:13" ht="13.5" customHeight="1"/>
    <row r="203" spans="2:13" ht="13.5" customHeight="1"/>
    <row r="204" spans="2:13" ht="13.5" customHeight="1"/>
    <row r="205" spans="2:13" ht="13.5" customHeight="1"/>
    <row r="206" spans="2:13" ht="13.5" customHeight="1"/>
    <row r="207" spans="2:13" ht="13.5" customHeight="1"/>
    <row r="208" spans="2:13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13" ht="13.5" customHeight="1"/>
    <row r="242" spans="1:13" ht="13.5" customHeight="1"/>
    <row r="243" spans="1:13" ht="13.5" customHeight="1"/>
    <row r="244" spans="1:13" ht="13.5" customHeight="1"/>
    <row r="245" spans="1:13" ht="13.5" customHeight="1"/>
    <row r="246" spans="1:13" ht="13.5" customHeight="1"/>
    <row r="247" spans="1:13" ht="13.5" customHeight="1"/>
    <row r="248" spans="1:13" ht="13.5" customHeight="1"/>
    <row r="249" spans="1:13" ht="13.5" customHeight="1"/>
    <row r="250" spans="1:13" ht="13.5" customHeight="1"/>
    <row r="251" spans="1:13" ht="13.5" customHeight="1"/>
    <row r="252" spans="1:13" ht="13.5" customHeight="1"/>
    <row r="253" spans="1:13" ht="13.5" customHeight="1"/>
    <row r="254" spans="1:13" ht="13.5" customHeight="1"/>
    <row r="255" spans="1:13" s="125" customFormat="1" ht="13.5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</row>
    <row r="256" spans="1:13" ht="15" customHeight="1">
      <c r="J256" s="125"/>
      <c r="K256" s="125"/>
      <c r="L256" s="125"/>
      <c r="M256" s="125"/>
    </row>
    <row r="257" spans="1:13" s="114" customFormat="1" ht="18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</row>
    <row r="258" spans="1:13" s="114" customFormat="1" ht="18" customHeight="1">
      <c r="A258" s="108"/>
      <c r="B258" s="108"/>
      <c r="C258" s="108"/>
      <c r="D258" s="108"/>
      <c r="E258" s="108"/>
      <c r="F258" s="108"/>
      <c r="G258" s="108"/>
      <c r="H258" s="108"/>
      <c r="I258" s="108"/>
    </row>
    <row r="259" spans="1:13" s="114" customFormat="1" ht="18" customHeight="1">
      <c r="A259" s="108"/>
      <c r="B259" s="108"/>
      <c r="C259" s="108"/>
      <c r="D259" s="108"/>
      <c r="E259" s="108"/>
      <c r="F259" s="108"/>
      <c r="G259" s="108"/>
      <c r="H259" s="108"/>
      <c r="I259" s="108"/>
    </row>
    <row r="260" spans="1:13" s="114" customFormat="1" ht="18" customHeight="1">
      <c r="A260" s="108"/>
      <c r="B260" s="108"/>
      <c r="C260" s="108"/>
      <c r="D260" s="108"/>
      <c r="E260" s="108"/>
      <c r="F260" s="108"/>
      <c r="G260" s="108"/>
      <c r="H260" s="108"/>
      <c r="I260" s="108"/>
    </row>
    <row r="261" spans="1:13" s="114" customFormat="1" ht="18" customHeight="1">
      <c r="A261" s="108"/>
      <c r="B261" s="108"/>
      <c r="C261" s="108"/>
      <c r="D261" s="108"/>
      <c r="E261" s="108"/>
      <c r="F261" s="108"/>
      <c r="G261" s="108"/>
      <c r="H261" s="108"/>
      <c r="I261" s="108"/>
    </row>
    <row r="262" spans="1:13" s="114" customFormat="1" ht="18" customHeight="1">
      <c r="A262" s="108"/>
      <c r="B262" s="108"/>
      <c r="C262" s="108"/>
      <c r="D262" s="108"/>
      <c r="E262" s="108"/>
      <c r="F262" s="108"/>
      <c r="G262" s="108"/>
      <c r="H262" s="108"/>
      <c r="I262" s="108"/>
    </row>
    <row r="263" spans="1:13" ht="18" customHeight="1">
      <c r="J263" s="114"/>
      <c r="K263" s="114"/>
      <c r="L263" s="114"/>
      <c r="M263" s="114"/>
    </row>
    <row r="265" spans="1:13" s="114" customFormat="1" ht="18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</row>
    <row r="266" spans="1:13" s="114" customFormat="1" ht="18" customHeight="1">
      <c r="A266" s="108"/>
      <c r="B266" s="108"/>
      <c r="C266" s="108"/>
      <c r="D266" s="108"/>
      <c r="E266" s="108"/>
      <c r="F266" s="108"/>
      <c r="G266" s="108"/>
      <c r="H266" s="108"/>
      <c r="I266" s="108"/>
    </row>
    <row r="267" spans="1:13" s="114" customFormat="1" ht="18" customHeight="1">
      <c r="A267" s="108"/>
      <c r="B267" s="108"/>
      <c r="C267" s="108"/>
      <c r="D267" s="108"/>
      <c r="E267" s="108"/>
      <c r="F267" s="108"/>
      <c r="G267" s="108"/>
      <c r="H267" s="108"/>
      <c r="I267" s="108"/>
    </row>
    <row r="268" spans="1:13" ht="18" customHeight="1">
      <c r="J268" s="114"/>
      <c r="K268" s="114"/>
      <c r="L268" s="114"/>
      <c r="M268" s="114"/>
    </row>
    <row r="269" spans="1:13" ht="15" customHeight="1"/>
    <row r="270" spans="1:13" ht="15" customHeight="1"/>
    <row r="271" spans="1:13" ht="15" customHeight="1"/>
    <row r="272" spans="1:13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</sheetData>
  <mergeCells count="23">
    <mergeCell ref="B2:M2"/>
    <mergeCell ref="B3:M3"/>
    <mergeCell ref="B4:M4"/>
    <mergeCell ref="B5:M5"/>
    <mergeCell ref="B7:I8"/>
    <mergeCell ref="J7:K8"/>
    <mergeCell ref="J19:K19"/>
    <mergeCell ref="N7:N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20:K20"/>
    <mergeCell ref="J21:K21"/>
    <mergeCell ref="J22:K22"/>
    <mergeCell ref="J23:K23"/>
    <mergeCell ref="J24:K24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scale="91" firstPageNumber="5" fitToHeight="0" orientation="portrait" useFirstPageNumber="1" r:id="rId1"/>
  <headerFooter alignWithMargins="0">
    <oddHeader>&amp;L&amp;A</oddHeader>
  </headerFooter>
  <rowBreaks count="2" manualBreakCount="2">
    <brk id="140" max="16383" man="1"/>
    <brk id="1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B1:AD64"/>
  <sheetViews>
    <sheetView topLeftCell="B1" zoomScaleNormal="100" zoomScaleSheetLayoutView="100" workbookViewId="0">
      <selection activeCell="B1" sqref="B1"/>
    </sheetView>
  </sheetViews>
  <sheetFormatPr defaultRowHeight="10.8"/>
  <cols>
    <col min="1" max="1" width="0" hidden="1" customWidth="1"/>
    <col min="2" max="6" width="2" customWidth="1"/>
    <col min="7" max="12" width="2.5" customWidth="1"/>
    <col min="13" max="13" width="9.875" customWidth="1"/>
    <col min="14" max="14" width="21.375" customWidth="1"/>
    <col min="15" max="15" width="21.375" hidden="1" customWidth="1"/>
    <col min="16" max="19" width="2.375" customWidth="1"/>
    <col min="20" max="25" width="2.5" customWidth="1"/>
    <col min="26" max="26" width="5" customWidth="1"/>
    <col min="27" max="27" width="21.375" customWidth="1"/>
  </cols>
  <sheetData>
    <row r="1" spans="2:30" ht="8.1" customHeight="1">
      <c r="B1" s="1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AA1" s="4"/>
    </row>
    <row r="2" spans="2:30" ht="16.2">
      <c r="B2" s="5"/>
      <c r="C2" s="6"/>
      <c r="D2" s="6"/>
      <c r="E2" s="6"/>
      <c r="F2" s="6"/>
      <c r="G2" s="6"/>
      <c r="H2" s="7"/>
      <c r="I2" s="7"/>
      <c r="J2" s="7"/>
      <c r="K2" s="7"/>
      <c r="L2" s="6"/>
      <c r="M2" s="6"/>
      <c r="AA2" s="255" t="s">
        <v>0</v>
      </c>
    </row>
    <row r="3" spans="2:30" ht="8.1" customHeight="1">
      <c r="B3" s="5"/>
      <c r="C3" s="6"/>
      <c r="D3" s="6"/>
      <c r="E3" s="6"/>
      <c r="F3" s="6"/>
      <c r="G3" s="6"/>
      <c r="H3" s="7"/>
      <c r="I3" s="7"/>
      <c r="J3" s="7"/>
      <c r="K3" s="7"/>
      <c r="L3" s="6"/>
      <c r="M3" s="6"/>
      <c r="AA3" s="255"/>
    </row>
    <row r="4" spans="2:30" ht="16.2">
      <c r="B4" s="256" t="s">
        <v>178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</row>
    <row r="5" spans="2:30" ht="19.8" thickBot="1">
      <c r="B5" s="175" t="s">
        <v>253</v>
      </c>
      <c r="C5" s="8"/>
      <c r="D5" s="8"/>
      <c r="E5" s="8"/>
      <c r="F5" s="8"/>
      <c r="G5" s="8"/>
      <c r="H5" s="8"/>
      <c r="I5" s="174"/>
      <c r="J5" s="174"/>
      <c r="K5" s="174"/>
      <c r="L5" s="174"/>
      <c r="M5" s="174"/>
      <c r="N5" s="261" t="s">
        <v>254</v>
      </c>
      <c r="O5" s="261"/>
      <c r="P5" s="261"/>
      <c r="Q5" s="261"/>
      <c r="R5" s="261"/>
      <c r="S5" s="261"/>
      <c r="T5" s="261"/>
      <c r="U5" s="261"/>
      <c r="V5" s="174"/>
      <c r="W5" s="174"/>
      <c r="X5" s="174"/>
      <c r="Y5" s="174"/>
      <c r="Z5" s="174"/>
      <c r="AA5" s="9" t="s">
        <v>157</v>
      </c>
    </row>
    <row r="6" spans="2:30" s="11" customFormat="1" ht="12.9" customHeight="1" thickBot="1">
      <c r="B6" s="252" t="s">
        <v>1</v>
      </c>
      <c r="C6" s="253"/>
      <c r="D6" s="253"/>
      <c r="E6" s="253"/>
      <c r="F6" s="253"/>
      <c r="G6" s="253"/>
      <c r="H6" s="253"/>
      <c r="I6" s="257"/>
      <c r="J6" s="257"/>
      <c r="K6" s="257"/>
      <c r="L6" s="257"/>
      <c r="M6" s="257"/>
      <c r="N6" s="10" t="s">
        <v>2</v>
      </c>
      <c r="O6" s="181"/>
      <c r="P6" s="252" t="s">
        <v>1</v>
      </c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10" t="s">
        <v>2</v>
      </c>
    </row>
    <row r="7" spans="2:30" s="11" customFormat="1" ht="12.9" customHeight="1">
      <c r="B7" s="12" t="s">
        <v>3</v>
      </c>
      <c r="C7" s="13"/>
      <c r="D7" s="14"/>
      <c r="E7" s="15"/>
      <c r="F7" s="15"/>
      <c r="G7" s="15"/>
      <c r="H7" s="15"/>
      <c r="I7" s="13"/>
      <c r="J7" s="13"/>
      <c r="K7" s="13"/>
      <c r="L7" s="13"/>
      <c r="M7" s="13"/>
      <c r="N7" s="16"/>
      <c r="O7" s="184"/>
      <c r="P7" s="17" t="s">
        <v>4</v>
      </c>
      <c r="Q7" s="14"/>
      <c r="R7" s="14"/>
      <c r="S7" s="14"/>
      <c r="T7" s="14"/>
      <c r="U7" s="14"/>
      <c r="V7" s="13"/>
      <c r="W7" s="13"/>
      <c r="X7" s="13"/>
      <c r="Y7" s="13"/>
      <c r="Z7" s="13"/>
      <c r="AA7" s="16"/>
    </row>
    <row r="8" spans="2:30" s="11" customFormat="1" ht="12.9" customHeight="1">
      <c r="B8" s="17"/>
      <c r="C8" s="14" t="s">
        <v>5</v>
      </c>
      <c r="D8" s="14"/>
      <c r="E8" s="14"/>
      <c r="F8" s="14"/>
      <c r="G8" s="14"/>
      <c r="H8" s="14"/>
      <c r="I8" s="13"/>
      <c r="J8" s="13"/>
      <c r="K8" s="13"/>
      <c r="L8" s="13"/>
      <c r="M8" s="13"/>
      <c r="N8" s="18">
        <f>N9+N37+N40</f>
        <v>694653561595</v>
      </c>
      <c r="O8" s="183"/>
      <c r="P8" s="17"/>
      <c r="Q8" s="14" t="s">
        <v>6</v>
      </c>
      <c r="R8" s="14"/>
      <c r="S8" s="14"/>
      <c r="T8" s="14"/>
      <c r="U8" s="14"/>
      <c r="V8" s="13"/>
      <c r="W8" s="13"/>
      <c r="X8" s="13"/>
      <c r="Y8" s="13"/>
      <c r="Z8" s="13"/>
      <c r="AA8" s="18">
        <f>SUM(AA9:AA13)</f>
        <v>100076850803</v>
      </c>
    </row>
    <row r="9" spans="2:30" s="11" customFormat="1" ht="12.9" customHeight="1">
      <c r="B9" s="17"/>
      <c r="C9" s="14"/>
      <c r="D9" s="14" t="s">
        <v>7</v>
      </c>
      <c r="E9" s="14"/>
      <c r="F9" s="14"/>
      <c r="G9" s="14"/>
      <c r="H9" s="14"/>
      <c r="I9" s="13"/>
      <c r="J9" s="13"/>
      <c r="K9" s="13"/>
      <c r="L9" s="13"/>
      <c r="M9" s="13"/>
      <c r="N9" s="18">
        <f>N10+N26+N35+N36</f>
        <v>684207206797</v>
      </c>
      <c r="O9" s="183"/>
      <c r="P9" s="17"/>
      <c r="Q9" s="14"/>
      <c r="R9" s="14" t="s">
        <v>246</v>
      </c>
      <c r="S9" s="14"/>
      <c r="T9" s="14"/>
      <c r="U9" s="14"/>
      <c r="V9" s="13"/>
      <c r="W9" s="13"/>
      <c r="X9" s="13"/>
      <c r="Y9" s="13"/>
      <c r="Z9" s="13"/>
      <c r="AA9" s="18">
        <v>61689722422</v>
      </c>
    </row>
    <row r="10" spans="2:30" s="11" customFormat="1" ht="12.9" customHeight="1">
      <c r="B10" s="17"/>
      <c r="C10" s="14"/>
      <c r="D10" s="14"/>
      <c r="E10" s="14" t="s">
        <v>8</v>
      </c>
      <c r="F10" s="14"/>
      <c r="G10" s="14"/>
      <c r="H10" s="14"/>
      <c r="I10" s="13"/>
      <c r="J10" s="13"/>
      <c r="K10" s="13"/>
      <c r="L10" s="13"/>
      <c r="M10" s="13"/>
      <c r="N10" s="18">
        <f>SUM(N11:N25)</f>
        <v>101888882180</v>
      </c>
      <c r="O10" s="183"/>
      <c r="P10" s="17"/>
      <c r="Q10" s="14"/>
      <c r="R10" s="19" t="s">
        <v>9</v>
      </c>
      <c r="S10" s="14"/>
      <c r="T10" s="14"/>
      <c r="U10" s="14"/>
      <c r="V10" s="13"/>
      <c r="W10" s="13"/>
      <c r="X10" s="13"/>
      <c r="Y10" s="13"/>
      <c r="Z10" s="13"/>
      <c r="AA10" s="18">
        <v>0</v>
      </c>
    </row>
    <row r="11" spans="2:30" s="11" customFormat="1" ht="12.9" customHeight="1">
      <c r="B11" s="17"/>
      <c r="C11" s="14"/>
      <c r="D11" s="14"/>
      <c r="E11" s="14"/>
      <c r="F11" s="14" t="s">
        <v>10</v>
      </c>
      <c r="G11" s="14"/>
      <c r="H11" s="14"/>
      <c r="I11" s="13"/>
      <c r="J11" s="13"/>
      <c r="K11" s="13"/>
      <c r="L11" s="13"/>
      <c r="M11" s="13"/>
      <c r="N11" s="18">
        <v>70934000290</v>
      </c>
      <c r="O11" s="183"/>
      <c r="P11" s="17"/>
      <c r="Q11" s="14"/>
      <c r="R11" s="14" t="s">
        <v>11</v>
      </c>
      <c r="S11" s="14"/>
      <c r="T11" s="14"/>
      <c r="U11" s="14"/>
      <c r="V11" s="13"/>
      <c r="W11" s="13"/>
      <c r="X11" s="13"/>
      <c r="Y11" s="13"/>
      <c r="Z11" s="13"/>
      <c r="AA11" s="18">
        <v>7180833347</v>
      </c>
    </row>
    <row r="12" spans="2:30" s="11" customFormat="1" ht="12.9" customHeight="1">
      <c r="B12" s="17"/>
      <c r="C12" s="14"/>
      <c r="D12" s="14"/>
      <c r="E12" s="14"/>
      <c r="F12" s="14" t="s">
        <v>12</v>
      </c>
      <c r="G12" s="14"/>
      <c r="H12" s="14"/>
      <c r="I12" s="13"/>
      <c r="J12" s="13"/>
      <c r="K12" s="13"/>
      <c r="L12" s="13"/>
      <c r="M12" s="13"/>
      <c r="N12" s="18">
        <v>0</v>
      </c>
      <c r="O12" s="183"/>
      <c r="P12" s="17"/>
      <c r="Q12" s="14"/>
      <c r="R12" s="14" t="s">
        <v>13</v>
      </c>
      <c r="S12" s="14"/>
      <c r="T12" s="14"/>
      <c r="U12" s="14"/>
      <c r="V12" s="13"/>
      <c r="W12" s="13"/>
      <c r="X12" s="13"/>
      <c r="Y12" s="13"/>
      <c r="Z12" s="13"/>
      <c r="AA12" s="18">
        <v>0</v>
      </c>
      <c r="AD12" s="176"/>
    </row>
    <row r="13" spans="2:30" s="11" customFormat="1" ht="12.9" customHeight="1">
      <c r="B13" s="17"/>
      <c r="C13" s="14"/>
      <c r="D13" s="14"/>
      <c r="E13" s="14"/>
      <c r="F13" s="14" t="s">
        <v>14</v>
      </c>
      <c r="G13" s="14"/>
      <c r="H13" s="14"/>
      <c r="I13" s="13"/>
      <c r="J13" s="13"/>
      <c r="K13" s="13"/>
      <c r="L13" s="13"/>
      <c r="M13" s="13"/>
      <c r="N13" s="18">
        <v>117208803268</v>
      </c>
      <c r="O13" s="183"/>
      <c r="P13" s="17"/>
      <c r="Q13" s="14"/>
      <c r="R13" s="14" t="s">
        <v>15</v>
      </c>
      <c r="S13" s="14"/>
      <c r="T13" s="14"/>
      <c r="U13" s="14"/>
      <c r="V13" s="13"/>
      <c r="W13" s="13"/>
      <c r="X13" s="13"/>
      <c r="Y13" s="13"/>
      <c r="Z13" s="13"/>
      <c r="AA13" s="18">
        <v>31206295034</v>
      </c>
    </row>
    <row r="14" spans="2:30" s="11" customFormat="1" ht="12.9" customHeight="1">
      <c r="B14" s="17"/>
      <c r="C14" s="14"/>
      <c r="D14" s="14"/>
      <c r="E14" s="14"/>
      <c r="F14" s="14" t="s">
        <v>16</v>
      </c>
      <c r="G14" s="14"/>
      <c r="H14" s="14"/>
      <c r="I14" s="13"/>
      <c r="J14" s="13"/>
      <c r="K14" s="13"/>
      <c r="L14" s="13"/>
      <c r="M14" s="13"/>
      <c r="N14" s="18">
        <v>-91666610018</v>
      </c>
      <c r="O14" s="183"/>
      <c r="P14" s="17"/>
      <c r="Q14" s="14" t="s">
        <v>17</v>
      </c>
      <c r="R14" s="14"/>
      <c r="S14" s="14"/>
      <c r="T14" s="14"/>
      <c r="U14" s="14"/>
      <c r="V14" s="13"/>
      <c r="W14" s="13"/>
      <c r="X14" s="13"/>
      <c r="Y14" s="13"/>
      <c r="Z14" s="13"/>
      <c r="AA14" s="18">
        <f>SUM(AA15:AA22)</f>
        <v>9882516417</v>
      </c>
    </row>
    <row r="15" spans="2:30" s="11" customFormat="1" ht="12.9" customHeight="1">
      <c r="B15" s="17"/>
      <c r="C15" s="14"/>
      <c r="D15" s="14"/>
      <c r="E15" s="14"/>
      <c r="F15" s="14" t="s">
        <v>18</v>
      </c>
      <c r="G15" s="14"/>
      <c r="H15" s="14"/>
      <c r="I15" s="13"/>
      <c r="J15" s="13"/>
      <c r="K15" s="13"/>
      <c r="L15" s="13"/>
      <c r="M15" s="13"/>
      <c r="N15" s="18">
        <v>22133752987</v>
      </c>
      <c r="O15" s="183"/>
      <c r="P15" s="17"/>
      <c r="Q15" s="14"/>
      <c r="R15" s="19" t="s">
        <v>247</v>
      </c>
      <c r="S15" s="14"/>
      <c r="T15" s="14"/>
      <c r="U15" s="14"/>
      <c r="V15" s="13"/>
      <c r="W15" s="13"/>
      <c r="X15" s="13"/>
      <c r="Y15" s="13"/>
      <c r="Z15" s="13"/>
      <c r="AA15" s="18">
        <v>7606343226</v>
      </c>
    </row>
    <row r="16" spans="2:30" s="11" customFormat="1" ht="12.9" customHeight="1">
      <c r="B16" s="17"/>
      <c r="C16" s="14"/>
      <c r="D16" s="14"/>
      <c r="E16" s="14"/>
      <c r="F16" s="14" t="s">
        <v>19</v>
      </c>
      <c r="G16" s="14"/>
      <c r="H16" s="14"/>
      <c r="I16" s="13"/>
      <c r="J16" s="13"/>
      <c r="K16" s="13"/>
      <c r="L16" s="13"/>
      <c r="M16" s="13"/>
      <c r="N16" s="18">
        <v>-16939661874</v>
      </c>
      <c r="O16" s="183"/>
      <c r="P16" s="17"/>
      <c r="Q16" s="14"/>
      <c r="R16" s="19" t="s">
        <v>20</v>
      </c>
      <c r="S16" s="19"/>
      <c r="T16" s="19"/>
      <c r="U16" s="19"/>
      <c r="V16" s="20"/>
      <c r="W16" s="20"/>
      <c r="X16" s="20"/>
      <c r="Y16" s="20"/>
      <c r="Z16" s="20"/>
      <c r="AA16" s="18">
        <v>1091933393</v>
      </c>
    </row>
    <row r="17" spans="2:27" s="11" customFormat="1" ht="12.9" customHeight="1">
      <c r="B17" s="17"/>
      <c r="C17" s="14"/>
      <c r="D17" s="14"/>
      <c r="E17" s="14"/>
      <c r="F17" s="14" t="s">
        <v>21</v>
      </c>
      <c r="G17" s="21"/>
      <c r="H17" s="21"/>
      <c r="I17" s="22"/>
      <c r="J17" s="22"/>
      <c r="K17" s="22"/>
      <c r="L17" s="22"/>
      <c r="M17" s="22"/>
      <c r="N17" s="18">
        <v>0</v>
      </c>
      <c r="O17" s="183"/>
      <c r="P17" s="17"/>
      <c r="Q17" s="14"/>
      <c r="R17" s="19" t="s">
        <v>22</v>
      </c>
      <c r="S17" s="19"/>
      <c r="T17" s="19"/>
      <c r="U17" s="19"/>
      <c r="V17" s="20"/>
      <c r="W17" s="20"/>
      <c r="X17" s="20"/>
      <c r="Y17" s="20"/>
      <c r="Z17" s="20"/>
      <c r="AA17" s="18">
        <v>0</v>
      </c>
    </row>
    <row r="18" spans="2:27" s="11" customFormat="1" ht="12.9" customHeight="1">
      <c r="B18" s="17"/>
      <c r="C18" s="14"/>
      <c r="D18" s="14"/>
      <c r="E18" s="14"/>
      <c r="F18" s="14" t="s">
        <v>23</v>
      </c>
      <c r="G18" s="21"/>
      <c r="H18" s="21"/>
      <c r="I18" s="22"/>
      <c r="J18" s="22"/>
      <c r="K18" s="22"/>
      <c r="L18" s="22"/>
      <c r="M18" s="22"/>
      <c r="N18" s="18">
        <v>0</v>
      </c>
      <c r="O18" s="183"/>
      <c r="P18" s="12"/>
      <c r="Q18" s="14"/>
      <c r="R18" s="19" t="s">
        <v>24</v>
      </c>
      <c r="S18" s="19"/>
      <c r="T18" s="19"/>
      <c r="U18" s="19"/>
      <c r="V18" s="20"/>
      <c r="W18" s="20"/>
      <c r="X18" s="20"/>
      <c r="Y18" s="20"/>
      <c r="Z18" s="20"/>
      <c r="AA18" s="18">
        <v>0</v>
      </c>
    </row>
    <row r="19" spans="2:27" s="11" customFormat="1" ht="12.9" customHeight="1">
      <c r="B19" s="17"/>
      <c r="C19" s="14"/>
      <c r="D19" s="14"/>
      <c r="E19" s="14"/>
      <c r="F19" s="14" t="s">
        <v>25</v>
      </c>
      <c r="G19" s="21"/>
      <c r="H19" s="21"/>
      <c r="I19" s="22"/>
      <c r="J19" s="22"/>
      <c r="K19" s="22"/>
      <c r="L19" s="22"/>
      <c r="M19" s="22"/>
      <c r="N19" s="18">
        <v>0</v>
      </c>
      <c r="O19" s="183"/>
      <c r="P19" s="12"/>
      <c r="Q19" s="14"/>
      <c r="R19" s="19" t="s">
        <v>26</v>
      </c>
      <c r="S19" s="19"/>
      <c r="T19" s="19"/>
      <c r="U19" s="19"/>
      <c r="V19" s="20"/>
      <c r="W19" s="20"/>
      <c r="X19" s="20"/>
      <c r="Y19" s="20"/>
      <c r="Z19" s="20"/>
      <c r="AA19" s="18">
        <v>0</v>
      </c>
    </row>
    <row r="20" spans="2:27" s="11" customFormat="1" ht="12.9" customHeight="1">
      <c r="B20" s="17"/>
      <c r="C20" s="14"/>
      <c r="D20" s="14"/>
      <c r="E20" s="14"/>
      <c r="F20" s="14" t="s">
        <v>27</v>
      </c>
      <c r="G20" s="21"/>
      <c r="H20" s="21"/>
      <c r="I20" s="22"/>
      <c r="J20" s="22"/>
      <c r="K20" s="22"/>
      <c r="L20" s="22"/>
      <c r="M20" s="22"/>
      <c r="N20" s="18">
        <v>0</v>
      </c>
      <c r="O20" s="183"/>
      <c r="P20" s="17"/>
      <c r="Q20" s="14"/>
      <c r="R20" s="14" t="s">
        <v>28</v>
      </c>
      <c r="S20" s="14"/>
      <c r="T20" s="14"/>
      <c r="U20" s="14"/>
      <c r="V20" s="13"/>
      <c r="W20" s="13"/>
      <c r="X20" s="13"/>
      <c r="Y20" s="13"/>
      <c r="Z20" s="13"/>
      <c r="AA20" s="18">
        <v>818421222</v>
      </c>
    </row>
    <row r="21" spans="2:27" s="11" customFormat="1" ht="12.9" customHeight="1">
      <c r="B21" s="17"/>
      <c r="C21" s="14"/>
      <c r="D21" s="14"/>
      <c r="E21" s="14"/>
      <c r="F21" s="14" t="s">
        <v>29</v>
      </c>
      <c r="G21" s="21"/>
      <c r="H21" s="21"/>
      <c r="I21" s="22"/>
      <c r="J21" s="22"/>
      <c r="K21" s="22"/>
      <c r="L21" s="22"/>
      <c r="M21" s="22"/>
      <c r="N21" s="18">
        <v>0</v>
      </c>
      <c r="O21" s="183"/>
      <c r="P21" s="17"/>
      <c r="Q21" s="14"/>
      <c r="R21" s="19" t="s">
        <v>30</v>
      </c>
      <c r="S21" s="14"/>
      <c r="T21" s="14"/>
      <c r="U21" s="14"/>
      <c r="V21" s="13"/>
      <c r="W21" s="13"/>
      <c r="X21" s="13"/>
      <c r="Y21" s="13"/>
      <c r="Z21" s="13"/>
      <c r="AA21" s="18">
        <v>114974320</v>
      </c>
    </row>
    <row r="22" spans="2:27" s="11" customFormat="1" ht="12.9" customHeight="1">
      <c r="B22" s="17"/>
      <c r="C22" s="14"/>
      <c r="D22" s="14"/>
      <c r="E22" s="14"/>
      <c r="F22" s="14" t="s">
        <v>31</v>
      </c>
      <c r="G22" s="21"/>
      <c r="H22" s="21"/>
      <c r="I22" s="22"/>
      <c r="J22" s="22"/>
      <c r="K22" s="22"/>
      <c r="L22" s="22"/>
      <c r="M22" s="22"/>
      <c r="N22" s="18">
        <v>0</v>
      </c>
      <c r="O22" s="183"/>
      <c r="P22" s="17"/>
      <c r="Q22" s="14"/>
      <c r="R22" s="14" t="s">
        <v>15</v>
      </c>
      <c r="S22" s="14"/>
      <c r="T22" s="14"/>
      <c r="U22" s="14"/>
      <c r="V22" s="13"/>
      <c r="W22" s="13"/>
      <c r="X22" s="13"/>
      <c r="Y22" s="13"/>
      <c r="Z22" s="13"/>
      <c r="AA22" s="18">
        <v>250844256</v>
      </c>
    </row>
    <row r="23" spans="2:27" s="11" customFormat="1" ht="12.9" customHeight="1">
      <c r="B23" s="17"/>
      <c r="C23" s="14"/>
      <c r="D23" s="14"/>
      <c r="E23" s="14"/>
      <c r="F23" s="14" t="s">
        <v>32</v>
      </c>
      <c r="G23" s="14"/>
      <c r="H23" s="14"/>
      <c r="I23" s="13"/>
      <c r="J23" s="13"/>
      <c r="K23" s="13"/>
      <c r="L23" s="13"/>
      <c r="M23" s="13"/>
      <c r="N23" s="18">
        <v>0</v>
      </c>
      <c r="O23" s="183"/>
      <c r="P23" s="258" t="s">
        <v>33</v>
      </c>
      <c r="Q23" s="259"/>
      <c r="R23" s="259"/>
      <c r="S23" s="259"/>
      <c r="T23" s="259"/>
      <c r="U23" s="259"/>
      <c r="V23" s="259"/>
      <c r="W23" s="259"/>
      <c r="X23" s="259"/>
      <c r="Y23" s="259"/>
      <c r="Z23" s="260"/>
      <c r="AA23" s="23">
        <f>AA8+AA14</f>
        <v>109959367220</v>
      </c>
    </row>
    <row r="24" spans="2:27" s="11" customFormat="1" ht="12.9" customHeight="1">
      <c r="B24" s="17"/>
      <c r="C24" s="14"/>
      <c r="D24" s="14"/>
      <c r="E24" s="14"/>
      <c r="F24" s="14" t="s">
        <v>34</v>
      </c>
      <c r="G24" s="14"/>
      <c r="H24" s="14"/>
      <c r="I24" s="13"/>
      <c r="J24" s="13"/>
      <c r="K24" s="13"/>
      <c r="L24" s="13"/>
      <c r="M24" s="13"/>
      <c r="N24" s="18">
        <v>0</v>
      </c>
      <c r="O24" s="183"/>
      <c r="P24" s="17" t="s">
        <v>35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16"/>
    </row>
    <row r="25" spans="2:27" s="11" customFormat="1" ht="12.9" customHeight="1">
      <c r="B25" s="17"/>
      <c r="C25" s="14"/>
      <c r="D25" s="14"/>
      <c r="E25" s="14"/>
      <c r="F25" s="14" t="s">
        <v>36</v>
      </c>
      <c r="G25" s="14"/>
      <c r="H25" s="14"/>
      <c r="I25" s="13"/>
      <c r="J25" s="13"/>
      <c r="K25" s="13"/>
      <c r="L25" s="13"/>
      <c r="M25" s="13"/>
      <c r="N25" s="18">
        <v>218597527</v>
      </c>
      <c r="O25" s="183"/>
      <c r="P25" s="17"/>
      <c r="Q25" s="19" t="s">
        <v>37</v>
      </c>
      <c r="R25" s="25"/>
      <c r="S25" s="25"/>
      <c r="T25" s="25"/>
      <c r="U25" s="25"/>
      <c r="V25" s="26"/>
      <c r="W25" s="26"/>
      <c r="X25" s="26"/>
      <c r="Y25" s="26"/>
      <c r="Z25" s="26"/>
      <c r="AA25" s="18">
        <v>701402204385</v>
      </c>
    </row>
    <row r="26" spans="2:27" s="11" customFormat="1" ht="12.9" customHeight="1">
      <c r="B26" s="17"/>
      <c r="C26" s="14"/>
      <c r="D26" s="14"/>
      <c r="E26" s="14" t="s">
        <v>38</v>
      </c>
      <c r="F26" s="14"/>
      <c r="G26" s="14"/>
      <c r="H26" s="14"/>
      <c r="I26" s="13"/>
      <c r="J26" s="13"/>
      <c r="K26" s="13"/>
      <c r="L26" s="13"/>
      <c r="M26" s="13"/>
      <c r="N26" s="18">
        <f>SUM(N27:N34)</f>
        <v>577566780244</v>
      </c>
      <c r="O26" s="183"/>
      <c r="P26" s="17"/>
      <c r="Q26" s="13" t="s">
        <v>39</v>
      </c>
      <c r="R26" s="25"/>
      <c r="S26" s="25"/>
      <c r="T26" s="25"/>
      <c r="U26" s="25"/>
      <c r="V26" s="26"/>
      <c r="W26" s="26"/>
      <c r="X26" s="26"/>
      <c r="Y26" s="26"/>
      <c r="Z26" s="26"/>
      <c r="AA26" s="18">
        <v>-98967308058</v>
      </c>
    </row>
    <row r="27" spans="2:27" s="11" customFormat="1" ht="12.9" customHeight="1">
      <c r="B27" s="17"/>
      <c r="C27" s="14"/>
      <c r="D27" s="14"/>
      <c r="E27" s="14"/>
      <c r="F27" s="14" t="s">
        <v>40</v>
      </c>
      <c r="G27" s="14"/>
      <c r="H27" s="14"/>
      <c r="I27" s="13"/>
      <c r="J27" s="13"/>
      <c r="K27" s="13"/>
      <c r="L27" s="13"/>
      <c r="M27" s="13"/>
      <c r="N27" s="18">
        <v>465473528526</v>
      </c>
      <c r="O27" s="183"/>
      <c r="P27" s="12"/>
      <c r="Q27" s="13"/>
      <c r="R27" s="13"/>
      <c r="S27" s="13"/>
      <c r="T27" s="13"/>
      <c r="U27" s="13"/>
      <c r="V27" s="13"/>
      <c r="W27" s="13"/>
      <c r="X27" s="13"/>
      <c r="Y27" s="13"/>
      <c r="Z27" s="27"/>
      <c r="AA27" s="16"/>
    </row>
    <row r="28" spans="2:27" s="11" customFormat="1" ht="12.9" customHeight="1">
      <c r="B28" s="17"/>
      <c r="C28" s="14"/>
      <c r="D28" s="14"/>
      <c r="E28" s="14"/>
      <c r="F28" s="14" t="s">
        <v>14</v>
      </c>
      <c r="G28" s="14"/>
      <c r="H28" s="14"/>
      <c r="I28" s="13"/>
      <c r="J28" s="13"/>
      <c r="K28" s="13"/>
      <c r="L28" s="13"/>
      <c r="M28" s="13"/>
      <c r="N28" s="18">
        <v>7927698394</v>
      </c>
      <c r="O28" s="183"/>
      <c r="P28" s="12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6"/>
    </row>
    <row r="29" spans="2:27" s="11" customFormat="1" ht="12.9" customHeight="1">
      <c r="B29" s="17"/>
      <c r="C29" s="14"/>
      <c r="D29" s="14"/>
      <c r="E29" s="14"/>
      <c r="F29" s="14" t="s">
        <v>16</v>
      </c>
      <c r="G29" s="14"/>
      <c r="H29" s="14"/>
      <c r="I29" s="13"/>
      <c r="J29" s="13"/>
      <c r="K29" s="13"/>
      <c r="L29" s="13"/>
      <c r="M29" s="13"/>
      <c r="N29" s="18">
        <v>-5071136125</v>
      </c>
      <c r="O29" s="183"/>
      <c r="P29" s="12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6"/>
    </row>
    <row r="30" spans="2:27" s="11" customFormat="1" ht="12.9" customHeight="1">
      <c r="B30" s="17"/>
      <c r="C30" s="14"/>
      <c r="D30" s="14"/>
      <c r="E30" s="14"/>
      <c r="F30" s="14" t="s">
        <v>41</v>
      </c>
      <c r="G30" s="14"/>
      <c r="H30" s="14"/>
      <c r="I30" s="13"/>
      <c r="J30" s="13"/>
      <c r="K30" s="13"/>
      <c r="L30" s="13"/>
      <c r="M30" s="13"/>
      <c r="N30" s="18">
        <v>213297817949</v>
      </c>
      <c r="O30" s="183"/>
      <c r="P30" s="12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6"/>
    </row>
    <row r="31" spans="2:27" s="11" customFormat="1" ht="12.9" customHeight="1">
      <c r="B31" s="17"/>
      <c r="C31" s="14"/>
      <c r="D31" s="14"/>
      <c r="E31" s="14"/>
      <c r="F31" s="14" t="s">
        <v>19</v>
      </c>
      <c r="G31" s="14"/>
      <c r="H31" s="14"/>
      <c r="I31" s="13"/>
      <c r="J31" s="13"/>
      <c r="K31" s="13"/>
      <c r="L31" s="13"/>
      <c r="M31" s="13"/>
      <c r="N31" s="18">
        <v>-105747605260</v>
      </c>
      <c r="O31" s="183"/>
      <c r="P31" s="12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6"/>
    </row>
    <row r="32" spans="2:27" s="11" customFormat="1" ht="12.9" customHeight="1">
      <c r="B32" s="17"/>
      <c r="C32" s="14"/>
      <c r="D32" s="14"/>
      <c r="E32" s="14"/>
      <c r="F32" s="14" t="s">
        <v>42</v>
      </c>
      <c r="G32" s="14"/>
      <c r="H32" s="14"/>
      <c r="I32" s="13"/>
      <c r="J32" s="13"/>
      <c r="K32" s="13"/>
      <c r="L32" s="13"/>
      <c r="M32" s="13"/>
      <c r="N32" s="18">
        <v>0</v>
      </c>
      <c r="O32" s="183"/>
      <c r="P32" s="12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6"/>
    </row>
    <row r="33" spans="2:27" s="11" customFormat="1" ht="12.9" customHeight="1">
      <c r="B33" s="17"/>
      <c r="C33" s="14"/>
      <c r="D33" s="14"/>
      <c r="E33" s="14"/>
      <c r="F33" s="14" t="s">
        <v>34</v>
      </c>
      <c r="G33" s="14"/>
      <c r="H33" s="14"/>
      <c r="I33" s="13"/>
      <c r="J33" s="13"/>
      <c r="K33" s="13"/>
      <c r="L33" s="13"/>
      <c r="M33" s="13"/>
      <c r="N33" s="18">
        <v>0</v>
      </c>
      <c r="O33" s="183"/>
      <c r="P33" s="12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6"/>
    </row>
    <row r="34" spans="2:27" s="11" customFormat="1" ht="12.9" customHeight="1">
      <c r="B34" s="17"/>
      <c r="C34" s="14"/>
      <c r="D34" s="14"/>
      <c r="E34" s="14"/>
      <c r="F34" s="14" t="s">
        <v>36</v>
      </c>
      <c r="G34" s="14"/>
      <c r="H34" s="14"/>
      <c r="I34" s="13"/>
      <c r="J34" s="13"/>
      <c r="K34" s="13"/>
      <c r="L34" s="13"/>
      <c r="M34" s="13"/>
      <c r="N34" s="18">
        <v>1686476760</v>
      </c>
      <c r="O34" s="183"/>
      <c r="P34" s="12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6"/>
    </row>
    <row r="35" spans="2:27" s="11" customFormat="1" ht="12.9" customHeight="1">
      <c r="B35" s="17"/>
      <c r="C35" s="14"/>
      <c r="D35" s="14"/>
      <c r="E35" s="14" t="s">
        <v>43</v>
      </c>
      <c r="F35" s="28"/>
      <c r="G35" s="28"/>
      <c r="H35" s="28"/>
      <c r="I35" s="29"/>
      <c r="J35" s="29"/>
      <c r="K35" s="29"/>
      <c r="L35" s="29"/>
      <c r="M35" s="29"/>
      <c r="N35" s="18">
        <v>15555918255</v>
      </c>
      <c r="O35" s="183"/>
      <c r="P35" s="12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6"/>
    </row>
    <row r="36" spans="2:27" s="11" customFormat="1" ht="12.9" customHeight="1">
      <c r="B36" s="17"/>
      <c r="C36" s="14"/>
      <c r="D36" s="14"/>
      <c r="E36" s="14" t="s">
        <v>44</v>
      </c>
      <c r="F36" s="28"/>
      <c r="G36" s="28"/>
      <c r="H36" s="28"/>
      <c r="I36" s="29"/>
      <c r="J36" s="29"/>
      <c r="K36" s="29"/>
      <c r="L36" s="29"/>
      <c r="M36" s="29"/>
      <c r="N36" s="18">
        <v>-10804373882</v>
      </c>
      <c r="O36" s="183"/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6"/>
    </row>
    <row r="37" spans="2:27" s="11" customFormat="1" ht="12.9" customHeight="1">
      <c r="B37" s="17"/>
      <c r="C37" s="14"/>
      <c r="D37" s="14" t="s">
        <v>45</v>
      </c>
      <c r="E37" s="14"/>
      <c r="F37" s="28"/>
      <c r="G37" s="28"/>
      <c r="H37" s="28"/>
      <c r="I37" s="29"/>
      <c r="J37" s="29"/>
      <c r="K37" s="29"/>
      <c r="L37" s="29"/>
      <c r="M37" s="29"/>
      <c r="N37" s="18">
        <f>SUM(N38:N39)</f>
        <v>2843218950</v>
      </c>
      <c r="O37" s="183"/>
      <c r="P37" s="12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6"/>
    </row>
    <row r="38" spans="2:27" s="11" customFormat="1" ht="12.9" customHeight="1">
      <c r="B38" s="17"/>
      <c r="C38" s="14"/>
      <c r="D38" s="14"/>
      <c r="E38" s="14" t="s">
        <v>46</v>
      </c>
      <c r="F38" s="14"/>
      <c r="G38" s="14"/>
      <c r="H38" s="14"/>
      <c r="I38" s="13"/>
      <c r="J38" s="13"/>
      <c r="K38" s="13"/>
      <c r="L38" s="13"/>
      <c r="M38" s="13"/>
      <c r="N38" s="18">
        <v>70361586</v>
      </c>
      <c r="O38" s="183"/>
      <c r="P38" s="12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6"/>
    </row>
    <row r="39" spans="2:27" s="11" customFormat="1" ht="12.9" customHeight="1">
      <c r="B39" s="17"/>
      <c r="C39" s="14"/>
      <c r="D39" s="14"/>
      <c r="E39" s="14" t="s">
        <v>47</v>
      </c>
      <c r="F39" s="14"/>
      <c r="G39" s="14"/>
      <c r="H39" s="14"/>
      <c r="I39" s="13"/>
      <c r="J39" s="13"/>
      <c r="K39" s="13"/>
      <c r="L39" s="13"/>
      <c r="M39" s="13"/>
      <c r="N39" s="18">
        <v>2772857364</v>
      </c>
      <c r="O39" s="183"/>
      <c r="P39" s="12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6"/>
    </row>
    <row r="40" spans="2:27" s="11" customFormat="1" ht="12.9" customHeight="1">
      <c r="B40" s="17"/>
      <c r="C40" s="14"/>
      <c r="D40" s="14" t="s">
        <v>48</v>
      </c>
      <c r="E40" s="14"/>
      <c r="F40" s="14"/>
      <c r="G40" s="14"/>
      <c r="H40" s="14"/>
      <c r="I40" s="14"/>
      <c r="J40" s="13"/>
      <c r="K40" s="13"/>
      <c r="L40" s="13"/>
      <c r="M40" s="13"/>
      <c r="N40" s="18">
        <f>N41+N45+N46+N47+N48+N51+N52</f>
        <v>7603135848</v>
      </c>
      <c r="O40" s="183"/>
      <c r="P40" s="12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6"/>
    </row>
    <row r="41" spans="2:27" s="11" customFormat="1" ht="12.9" customHeight="1">
      <c r="B41" s="17"/>
      <c r="C41" s="14"/>
      <c r="D41" s="14"/>
      <c r="E41" s="14" t="s">
        <v>49</v>
      </c>
      <c r="F41" s="14"/>
      <c r="G41" s="14"/>
      <c r="H41" s="14"/>
      <c r="I41" s="14"/>
      <c r="J41" s="13"/>
      <c r="K41" s="13"/>
      <c r="L41" s="13"/>
      <c r="M41" s="13"/>
      <c r="N41" s="18">
        <f>SUM(N42:N44)</f>
        <v>209511000</v>
      </c>
      <c r="O41" s="183"/>
      <c r="P41" s="12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6"/>
    </row>
    <row r="42" spans="2:27" s="11" customFormat="1" ht="12.9" customHeight="1">
      <c r="B42" s="17"/>
      <c r="C42" s="14"/>
      <c r="D42" s="14"/>
      <c r="E42" s="14"/>
      <c r="F42" s="19" t="s">
        <v>50</v>
      </c>
      <c r="G42" s="14"/>
      <c r="H42" s="14"/>
      <c r="I42" s="14"/>
      <c r="J42" s="13"/>
      <c r="K42" s="13"/>
      <c r="L42" s="13"/>
      <c r="M42" s="13"/>
      <c r="N42" s="18">
        <v>105000000</v>
      </c>
      <c r="O42" s="183"/>
      <c r="P42" s="12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6"/>
    </row>
    <row r="43" spans="2:27" s="11" customFormat="1" ht="12.9" customHeight="1">
      <c r="B43" s="17"/>
      <c r="C43" s="14"/>
      <c r="D43" s="14"/>
      <c r="E43" s="14"/>
      <c r="F43" s="19" t="s">
        <v>51</v>
      </c>
      <c r="G43" s="14"/>
      <c r="H43" s="14"/>
      <c r="I43" s="14"/>
      <c r="J43" s="13"/>
      <c r="K43" s="13"/>
      <c r="L43" s="13"/>
      <c r="M43" s="13"/>
      <c r="N43" s="18">
        <v>-415475347</v>
      </c>
      <c r="O43" s="183"/>
      <c r="P43" s="12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6"/>
    </row>
    <row r="44" spans="2:27" s="11" customFormat="1" ht="12.9" customHeight="1">
      <c r="B44" s="17"/>
      <c r="C44" s="14"/>
      <c r="D44" s="14"/>
      <c r="E44" s="14"/>
      <c r="F44" s="19" t="s">
        <v>15</v>
      </c>
      <c r="G44" s="14"/>
      <c r="H44" s="14"/>
      <c r="I44" s="14"/>
      <c r="J44" s="13"/>
      <c r="K44" s="13"/>
      <c r="L44" s="13"/>
      <c r="M44" s="13"/>
      <c r="N44" s="18">
        <v>519986347</v>
      </c>
      <c r="O44" s="183"/>
      <c r="P44" s="12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6"/>
    </row>
    <row r="45" spans="2:27" s="11" customFormat="1" ht="12.9" customHeight="1">
      <c r="B45" s="17"/>
      <c r="C45" s="14"/>
      <c r="D45" s="14"/>
      <c r="E45" s="14" t="s">
        <v>52</v>
      </c>
      <c r="F45" s="14"/>
      <c r="G45" s="14"/>
      <c r="H45" s="14"/>
      <c r="I45" s="13"/>
      <c r="J45" s="13"/>
      <c r="K45" s="13"/>
      <c r="L45" s="13"/>
      <c r="M45" s="13"/>
      <c r="N45" s="18">
        <v>0</v>
      </c>
      <c r="O45" s="183"/>
      <c r="P45" s="12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6"/>
    </row>
    <row r="46" spans="2:27" s="11" customFormat="1" ht="12.9" customHeight="1">
      <c r="B46" s="17"/>
      <c r="C46" s="14"/>
      <c r="D46" s="14"/>
      <c r="E46" s="14" t="s">
        <v>53</v>
      </c>
      <c r="F46" s="14"/>
      <c r="G46" s="14"/>
      <c r="H46" s="14"/>
      <c r="I46" s="13"/>
      <c r="J46" s="13"/>
      <c r="K46" s="13"/>
      <c r="L46" s="13"/>
      <c r="M46" s="13"/>
      <c r="N46" s="18">
        <v>514356850</v>
      </c>
      <c r="O46" s="183"/>
      <c r="P46" s="12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6"/>
    </row>
    <row r="47" spans="2:27" s="11" customFormat="1" ht="12.9" customHeight="1">
      <c r="B47" s="17"/>
      <c r="C47" s="14"/>
      <c r="D47" s="14"/>
      <c r="E47" s="14" t="s">
        <v>54</v>
      </c>
      <c r="F47" s="14"/>
      <c r="G47" s="14"/>
      <c r="H47" s="14"/>
      <c r="I47" s="13"/>
      <c r="J47" s="13"/>
      <c r="K47" s="13"/>
      <c r="L47" s="13"/>
      <c r="M47" s="13"/>
      <c r="N47" s="18">
        <v>16727369</v>
      </c>
      <c r="O47" s="183"/>
      <c r="P47" s="12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6"/>
    </row>
    <row r="48" spans="2:27" s="11" customFormat="1" ht="12.9" customHeight="1">
      <c r="B48" s="17"/>
      <c r="C48" s="14"/>
      <c r="D48" s="14"/>
      <c r="E48" s="14" t="s">
        <v>55</v>
      </c>
      <c r="F48" s="14"/>
      <c r="G48" s="14"/>
      <c r="H48" s="14"/>
      <c r="I48" s="13"/>
      <c r="J48" s="13"/>
      <c r="K48" s="13"/>
      <c r="L48" s="13"/>
      <c r="M48" s="13"/>
      <c r="N48" s="18">
        <f>SUM(N49:N50)</f>
        <v>6968339444</v>
      </c>
      <c r="O48" s="183"/>
      <c r="P48" s="12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6"/>
    </row>
    <row r="49" spans="2:27" s="11" customFormat="1" ht="12.9" customHeight="1">
      <c r="B49" s="17"/>
      <c r="C49" s="14"/>
      <c r="D49" s="14"/>
      <c r="E49" s="14"/>
      <c r="F49" s="19" t="s">
        <v>56</v>
      </c>
      <c r="G49" s="14"/>
      <c r="H49" s="14"/>
      <c r="I49" s="13"/>
      <c r="J49" s="13"/>
      <c r="K49" s="13"/>
      <c r="L49" s="13"/>
      <c r="M49" s="13"/>
      <c r="N49" s="18">
        <v>0</v>
      </c>
      <c r="O49" s="183"/>
      <c r="P49" s="12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6"/>
    </row>
    <row r="50" spans="2:27" s="11" customFormat="1" ht="12.9" customHeight="1">
      <c r="B50" s="17"/>
      <c r="C50" s="13"/>
      <c r="D50" s="14"/>
      <c r="E50" s="14"/>
      <c r="F50" s="14" t="s">
        <v>42</v>
      </c>
      <c r="G50" s="14"/>
      <c r="H50" s="14"/>
      <c r="I50" s="13"/>
      <c r="J50" s="13"/>
      <c r="K50" s="13"/>
      <c r="L50" s="13"/>
      <c r="M50" s="13"/>
      <c r="N50" s="18">
        <v>6968339444</v>
      </c>
      <c r="O50" s="183"/>
      <c r="P50" s="12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6"/>
    </row>
    <row r="51" spans="2:27" s="11" customFormat="1" ht="12.9" customHeight="1">
      <c r="B51" s="17"/>
      <c r="C51" s="13"/>
      <c r="D51" s="14"/>
      <c r="E51" s="14" t="s">
        <v>15</v>
      </c>
      <c r="F51" s="14"/>
      <c r="G51" s="14"/>
      <c r="H51" s="14"/>
      <c r="I51" s="13"/>
      <c r="J51" s="13"/>
      <c r="K51" s="13"/>
      <c r="L51" s="13"/>
      <c r="M51" s="13"/>
      <c r="N51" s="18">
        <v>46432211</v>
      </c>
      <c r="O51" s="183"/>
      <c r="P51" s="12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6"/>
    </row>
    <row r="52" spans="2:27" s="11" customFormat="1" ht="12.9" customHeight="1">
      <c r="B52" s="17"/>
      <c r="C52" s="13"/>
      <c r="D52" s="14"/>
      <c r="E52" s="19" t="s">
        <v>57</v>
      </c>
      <c r="F52" s="14"/>
      <c r="G52" s="14"/>
      <c r="H52" s="14"/>
      <c r="I52" s="13"/>
      <c r="J52" s="13"/>
      <c r="K52" s="13"/>
      <c r="L52" s="13"/>
      <c r="M52" s="13"/>
      <c r="N52" s="18">
        <v>-152231026</v>
      </c>
      <c r="O52" s="183"/>
      <c r="P52" s="12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6"/>
    </row>
    <row r="53" spans="2:27" s="11" customFormat="1" ht="12.9" customHeight="1">
      <c r="B53" s="17"/>
      <c r="C53" s="13" t="s">
        <v>58</v>
      </c>
      <c r="D53" s="14"/>
      <c r="E53" s="15"/>
      <c r="F53" s="15"/>
      <c r="G53" s="15"/>
      <c r="H53" s="13"/>
      <c r="I53" s="13"/>
      <c r="J53" s="13"/>
      <c r="K53" s="13"/>
      <c r="L53" s="13"/>
      <c r="M53" s="13"/>
      <c r="N53" s="18">
        <f>N54+N55+N56+N57+N60+N61+N62</f>
        <v>17740701952</v>
      </c>
      <c r="O53" s="183"/>
      <c r="P53" s="12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6"/>
    </row>
    <row r="54" spans="2:27" s="11" customFormat="1" ht="12.9" customHeight="1">
      <c r="B54" s="17"/>
      <c r="C54" s="13"/>
      <c r="D54" s="14" t="s">
        <v>59</v>
      </c>
      <c r="E54" s="15"/>
      <c r="F54" s="15"/>
      <c r="G54" s="15"/>
      <c r="H54" s="13"/>
      <c r="I54" s="13"/>
      <c r="J54" s="13"/>
      <c r="K54" s="13"/>
      <c r="L54" s="13"/>
      <c r="M54" s="13"/>
      <c r="N54" s="18">
        <v>9704949099</v>
      </c>
      <c r="O54" s="183"/>
      <c r="P54" s="12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6"/>
    </row>
    <row r="55" spans="2:27" s="11" customFormat="1" ht="12.9" customHeight="1">
      <c r="B55" s="17"/>
      <c r="C55" s="13"/>
      <c r="D55" s="19" t="s">
        <v>60</v>
      </c>
      <c r="E55" s="14"/>
      <c r="F55" s="28"/>
      <c r="G55" s="25"/>
      <c r="H55" s="25"/>
      <c r="I55" s="26"/>
      <c r="J55" s="13"/>
      <c r="K55" s="13"/>
      <c r="L55" s="13"/>
      <c r="M55" s="13"/>
      <c r="N55" s="18">
        <v>1412262947</v>
      </c>
      <c r="O55" s="183"/>
      <c r="P55" s="12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6"/>
    </row>
    <row r="56" spans="2:27" s="11" customFormat="1" ht="12.9" customHeight="1">
      <c r="B56" s="17"/>
      <c r="C56" s="13"/>
      <c r="D56" s="14" t="s">
        <v>61</v>
      </c>
      <c r="E56" s="14"/>
      <c r="F56" s="14"/>
      <c r="G56" s="14"/>
      <c r="H56" s="14"/>
      <c r="I56" s="13"/>
      <c r="J56" s="13"/>
      <c r="K56" s="13"/>
      <c r="L56" s="13"/>
      <c r="M56" s="13"/>
      <c r="N56" s="18">
        <v>7695509</v>
      </c>
      <c r="O56" s="183"/>
      <c r="P56" s="12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6"/>
    </row>
    <row r="57" spans="2:27" s="11" customFormat="1" ht="12.9" customHeight="1">
      <c r="B57" s="17"/>
      <c r="C57" s="14"/>
      <c r="D57" s="14" t="s">
        <v>55</v>
      </c>
      <c r="E57" s="14"/>
      <c r="F57" s="28"/>
      <c r="G57" s="25"/>
      <c r="H57" s="25"/>
      <c r="I57" s="26"/>
      <c r="J57" s="26"/>
      <c r="K57" s="26"/>
      <c r="L57" s="26"/>
      <c r="M57" s="26"/>
      <c r="N57" s="18">
        <f>SUM(N58:N59)</f>
        <v>6220960934</v>
      </c>
      <c r="O57" s="183"/>
      <c r="P57" s="12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6"/>
    </row>
    <row r="58" spans="2:27" s="11" customFormat="1" ht="12.9" customHeight="1">
      <c r="B58" s="17"/>
      <c r="C58" s="14"/>
      <c r="D58" s="14"/>
      <c r="E58" s="14" t="s">
        <v>62</v>
      </c>
      <c r="F58" s="14"/>
      <c r="G58" s="14"/>
      <c r="H58" s="14"/>
      <c r="I58" s="13"/>
      <c r="J58" s="13"/>
      <c r="K58" s="13"/>
      <c r="L58" s="13"/>
      <c r="M58" s="13"/>
      <c r="N58" s="18">
        <v>6220960934</v>
      </c>
      <c r="O58" s="183"/>
      <c r="P58" s="12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6"/>
    </row>
    <row r="59" spans="2:27" s="11" customFormat="1" ht="12.9" customHeight="1">
      <c r="B59" s="17"/>
      <c r="C59" s="14"/>
      <c r="D59" s="14"/>
      <c r="E59" s="19" t="s">
        <v>56</v>
      </c>
      <c r="F59" s="14"/>
      <c r="G59" s="14"/>
      <c r="H59" s="14"/>
      <c r="I59" s="13"/>
      <c r="J59" s="13"/>
      <c r="K59" s="13"/>
      <c r="L59" s="13"/>
      <c r="M59" s="13"/>
      <c r="N59" s="18">
        <v>0</v>
      </c>
      <c r="O59" s="183"/>
      <c r="P59" s="12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6"/>
    </row>
    <row r="60" spans="2:27" s="11" customFormat="1" ht="12.9" customHeight="1">
      <c r="B60" s="17"/>
      <c r="C60" s="14"/>
      <c r="D60" s="14" t="s">
        <v>63</v>
      </c>
      <c r="E60" s="14"/>
      <c r="F60" s="28"/>
      <c r="G60" s="25"/>
      <c r="H60" s="25"/>
      <c r="I60" s="26"/>
      <c r="J60" s="26"/>
      <c r="K60" s="26"/>
      <c r="L60" s="26"/>
      <c r="M60" s="26"/>
      <c r="N60" s="18">
        <v>33046480</v>
      </c>
      <c r="O60" s="183"/>
      <c r="P60" s="12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6"/>
    </row>
    <row r="61" spans="2:27" s="11" customFormat="1" ht="12.9" customHeight="1">
      <c r="B61" s="17"/>
      <c r="C61" s="14"/>
      <c r="D61" s="14" t="s">
        <v>42</v>
      </c>
      <c r="E61" s="14"/>
      <c r="F61" s="14"/>
      <c r="G61" s="14"/>
      <c r="H61" s="14"/>
      <c r="I61" s="13"/>
      <c r="J61" s="13"/>
      <c r="K61" s="13"/>
      <c r="L61" s="13"/>
      <c r="M61" s="13"/>
      <c r="N61" s="18">
        <v>381897463</v>
      </c>
      <c r="O61" s="183"/>
      <c r="P61" s="12"/>
      <c r="Q61" s="13"/>
      <c r="R61" s="13"/>
      <c r="S61" s="13"/>
      <c r="T61" s="13"/>
      <c r="U61" s="13"/>
      <c r="V61" s="13"/>
      <c r="W61" s="13"/>
      <c r="X61" s="13"/>
      <c r="Y61" s="13"/>
      <c r="Z61" s="27"/>
      <c r="AA61" s="16"/>
    </row>
    <row r="62" spans="2:27" s="11" customFormat="1" ht="12.9" customHeight="1" thickBot="1">
      <c r="B62" s="17"/>
      <c r="C62" s="14"/>
      <c r="D62" s="19" t="s">
        <v>57</v>
      </c>
      <c r="E62" s="14"/>
      <c r="F62" s="14"/>
      <c r="G62" s="14"/>
      <c r="H62" s="14"/>
      <c r="I62" s="13"/>
      <c r="J62" s="13"/>
      <c r="K62" s="13"/>
      <c r="L62" s="13"/>
      <c r="M62" s="13"/>
      <c r="N62" s="18">
        <v>-20110480</v>
      </c>
      <c r="O62" s="183"/>
      <c r="P62" s="177"/>
      <c r="Q62" s="178"/>
      <c r="R62" s="178"/>
      <c r="S62" s="178"/>
      <c r="T62" s="178"/>
      <c r="U62" s="178"/>
      <c r="V62" s="178"/>
      <c r="W62" s="178"/>
      <c r="X62" s="178"/>
      <c r="Y62" s="178"/>
      <c r="Z62" s="179"/>
      <c r="AA62" s="30"/>
    </row>
    <row r="63" spans="2:27" s="11" customFormat="1" ht="12.9" customHeight="1" thickBot="1">
      <c r="B63" s="17"/>
      <c r="C63" s="13" t="s">
        <v>177</v>
      </c>
      <c r="D63" s="14"/>
      <c r="E63" s="15"/>
      <c r="F63" s="15"/>
      <c r="G63" s="15"/>
      <c r="H63" s="13"/>
      <c r="I63" s="13"/>
      <c r="J63" s="13"/>
      <c r="K63" s="13"/>
      <c r="L63" s="13"/>
      <c r="M63" s="13"/>
      <c r="N63" s="18">
        <v>0</v>
      </c>
      <c r="O63" s="183"/>
      <c r="P63" s="262" t="s">
        <v>64</v>
      </c>
      <c r="Q63" s="263"/>
      <c r="R63" s="263"/>
      <c r="S63" s="263"/>
      <c r="T63" s="263"/>
      <c r="U63" s="263"/>
      <c r="V63" s="263"/>
      <c r="W63" s="263"/>
      <c r="X63" s="263"/>
      <c r="Y63" s="263"/>
      <c r="Z63" s="264"/>
      <c r="AA63" s="31">
        <f>AA25+AA26</f>
        <v>602434896327</v>
      </c>
    </row>
    <row r="64" spans="2:27" s="11" customFormat="1" ht="12.9" customHeight="1" thickBot="1">
      <c r="B64" s="249" t="s">
        <v>65</v>
      </c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1"/>
      <c r="N64" s="31">
        <f>N8+N53+N63</f>
        <v>712394263547</v>
      </c>
      <c r="O64" s="182"/>
      <c r="P64" s="252" t="s">
        <v>66</v>
      </c>
      <c r="Q64" s="253"/>
      <c r="R64" s="253"/>
      <c r="S64" s="253"/>
      <c r="T64" s="253"/>
      <c r="U64" s="253"/>
      <c r="V64" s="253"/>
      <c r="W64" s="253"/>
      <c r="X64" s="253"/>
      <c r="Y64" s="253"/>
      <c r="Z64" s="254"/>
      <c r="AA64" s="30">
        <f>AA23+AA63</f>
        <v>712394263547</v>
      </c>
    </row>
  </sheetData>
  <mergeCells count="9">
    <mergeCell ref="B64:M64"/>
    <mergeCell ref="P64:Z64"/>
    <mergeCell ref="AA2:AA3"/>
    <mergeCell ref="B4:AA4"/>
    <mergeCell ref="B6:M6"/>
    <mergeCell ref="P6:Z6"/>
    <mergeCell ref="P23:Z23"/>
    <mergeCell ref="N5:U5"/>
    <mergeCell ref="P63:Z63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firstPageNumber="5" orientation="portrait" useFirstPageNumber="1" r:id="rId1"/>
  <headerFooter alignWithMargins="0"/>
  <ignoredErrors>
    <ignoredError sqref="N26 N37 N40:N41 N48 N53 N57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FFFF99"/>
  </sheetPr>
  <dimension ref="A1:U59"/>
  <sheetViews>
    <sheetView topLeftCell="A2" zoomScaleNormal="100" zoomScaleSheetLayoutView="100" workbookViewId="0">
      <selection activeCell="A2" sqref="A2"/>
    </sheetView>
  </sheetViews>
  <sheetFormatPr defaultRowHeight="10.8"/>
  <cols>
    <col min="1" max="14" width="2.875" customWidth="1"/>
    <col min="15" max="17" width="11" customWidth="1"/>
    <col min="18" max="19" width="10.375" customWidth="1"/>
    <col min="20" max="21" width="11" customWidth="1"/>
    <col min="22" max="23" width="4.125" customWidth="1"/>
  </cols>
  <sheetData>
    <row r="1" spans="1:21" hidden="1"/>
    <row r="2" spans="1:21" ht="18.75" customHeight="1">
      <c r="R2" s="302"/>
      <c r="S2" s="302"/>
      <c r="T2" s="302"/>
      <c r="U2" s="302"/>
    </row>
    <row r="3" spans="1:21" ht="16.2">
      <c r="A3" s="303" t="s">
        <v>181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</row>
    <row r="4" spans="1:21" ht="12">
      <c r="A4" s="304" t="str">
        <f>'行政コスト計算書及び純資産変動計算書(PL＆NW)円単位'!A4:T4</f>
        <v>自　令和 5年 4月 1日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</row>
    <row r="5" spans="1:21" ht="12">
      <c r="A5" s="304" t="str">
        <f>'行政コスト計算書及び純資産変動計算書(PL＆NW)円単位'!A5:T5</f>
        <v>至　令和 6年 3月31日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</row>
    <row r="6" spans="1:21" ht="16.8" thickBot="1">
      <c r="A6" s="32" t="str">
        <f>IF('貸借対照表(BS)円単位'!B5&lt;&gt;"",'貸借対照表(BS)円単位'!B5,"")</f>
        <v>全体</v>
      </c>
      <c r="B6" s="32"/>
      <c r="C6" s="32"/>
      <c r="D6" s="33"/>
      <c r="E6" s="34"/>
      <c r="F6" s="34"/>
      <c r="G6" s="34"/>
      <c r="H6" s="34"/>
      <c r="I6" s="34"/>
      <c r="J6" s="34"/>
      <c r="K6" s="34"/>
      <c r="L6" s="34"/>
      <c r="M6" s="34"/>
      <c r="N6" s="35"/>
      <c r="O6" s="34"/>
      <c r="P6" s="35"/>
      <c r="Q6" s="35"/>
      <c r="R6" s="34"/>
      <c r="S6" s="34"/>
      <c r="T6" s="34"/>
      <c r="U6" s="36" t="s">
        <v>157</v>
      </c>
    </row>
    <row r="7" spans="1:21" s="11" customFormat="1" ht="15.15" customHeight="1" thickBot="1">
      <c r="A7" s="305" t="s">
        <v>1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7"/>
      <c r="O7" s="308" t="s">
        <v>2</v>
      </c>
      <c r="P7" s="309"/>
      <c r="Q7" s="233" t="s">
        <v>189</v>
      </c>
      <c r="R7" s="37"/>
      <c r="S7" s="37"/>
      <c r="T7" s="37"/>
      <c r="U7" s="13"/>
    </row>
    <row r="8" spans="1:21" s="11" customFormat="1" ht="15.15" customHeight="1">
      <c r="A8" s="38"/>
      <c r="B8" s="39"/>
      <c r="C8" s="40" t="s">
        <v>68</v>
      </c>
      <c r="D8" s="40"/>
      <c r="E8" s="40"/>
      <c r="F8" s="40"/>
      <c r="G8" s="39"/>
      <c r="H8" s="40"/>
      <c r="I8" s="40"/>
      <c r="J8" s="40"/>
      <c r="K8" s="40"/>
      <c r="L8" s="39"/>
      <c r="M8" s="39"/>
      <c r="N8" s="39"/>
      <c r="O8" s="385" t="e">
        <f>IF('行政コスト計算書及び純資産変動計算書(PL＆NW)円単位'!O8:P8=0, "-",ROUND('行政コスト計算書及び純資産変動計算書(PL＆NW)円単位'!O8:P8 /設定!$J$4, 0))</f>
        <v>#DIV/0!</v>
      </c>
      <c r="P8" s="386"/>
      <c r="Q8" s="234" t="str">
        <f t="shared" ref="Q8:Q14" si="0">IFERROR(O8/$O$8, "-")</f>
        <v>-</v>
      </c>
      <c r="R8" s="41"/>
      <c r="S8" s="41"/>
      <c r="T8" s="41"/>
      <c r="U8" s="41"/>
    </row>
    <row r="9" spans="1:21" s="11" customFormat="1" ht="15.15" customHeight="1">
      <c r="A9" s="12"/>
      <c r="B9" s="13"/>
      <c r="C9" s="13"/>
      <c r="D9" s="14" t="s">
        <v>69</v>
      </c>
      <c r="E9" s="14"/>
      <c r="F9" s="14"/>
      <c r="G9" s="14"/>
      <c r="H9" s="14"/>
      <c r="I9" s="14"/>
      <c r="J9" s="14"/>
      <c r="K9" s="14"/>
      <c r="L9" s="13"/>
      <c r="M9" s="13"/>
      <c r="N9" s="13"/>
      <c r="O9" s="383" t="e">
        <f>IF('行政コスト計算書及び純資産変動計算書(PL＆NW)円単位'!O9:P9=0, "-",ROUND('行政コスト計算書及び純資産変動計算書(PL＆NW)円単位'!O9:P9 /設定!$J$4, 0))</f>
        <v>#DIV/0!</v>
      </c>
      <c r="P9" s="384"/>
      <c r="Q9" s="234" t="str">
        <f t="shared" si="0"/>
        <v>-</v>
      </c>
      <c r="R9" s="41"/>
      <c r="S9" s="41"/>
      <c r="T9" s="41"/>
      <c r="U9" s="41"/>
    </row>
    <row r="10" spans="1:21" s="11" customFormat="1" ht="15.15" customHeight="1">
      <c r="A10" s="12"/>
      <c r="B10" s="13"/>
      <c r="C10" s="13"/>
      <c r="D10" s="14"/>
      <c r="E10" s="14" t="s">
        <v>70</v>
      </c>
      <c r="F10" s="14"/>
      <c r="G10" s="14"/>
      <c r="H10" s="14"/>
      <c r="I10" s="14"/>
      <c r="J10" s="14"/>
      <c r="K10" s="14"/>
      <c r="L10" s="13"/>
      <c r="M10" s="13"/>
      <c r="N10" s="13"/>
      <c r="O10" s="383" t="e">
        <f>IF('行政コスト計算書及び純資産変動計算書(PL＆NW)円単位'!O10:P10=0, "-",ROUND('行政コスト計算書及び純資産変動計算書(PL＆NW)円単位'!O10:P10 /設定!$J$4, 0))</f>
        <v>#DIV/0!</v>
      </c>
      <c r="P10" s="384"/>
      <c r="Q10" s="234" t="str">
        <f t="shared" si="0"/>
        <v>-</v>
      </c>
      <c r="R10" s="41" t="s">
        <v>241</v>
      </c>
      <c r="S10" s="41" t="s">
        <v>241</v>
      </c>
      <c r="T10" s="41"/>
      <c r="U10" s="41"/>
    </row>
    <row r="11" spans="1:21" s="11" customFormat="1" ht="15.15" customHeight="1">
      <c r="A11" s="12"/>
      <c r="B11" s="13"/>
      <c r="C11" s="13"/>
      <c r="D11" s="14"/>
      <c r="E11" s="14"/>
      <c r="F11" s="14" t="s">
        <v>72</v>
      </c>
      <c r="G11" s="14"/>
      <c r="H11" s="14"/>
      <c r="I11" s="14"/>
      <c r="J11" s="14"/>
      <c r="K11" s="14"/>
      <c r="L11" s="13"/>
      <c r="M11" s="13"/>
      <c r="N11" s="13"/>
      <c r="O11" s="383" t="e">
        <f>IF('行政コスト計算書及び純資産変動計算書(PL＆NW)円単位'!O11:P11=0, "-",ROUND('行政コスト計算書及び純資産変動計算書(PL＆NW)円単位'!O11:P11 /設定!$J$4, 0))</f>
        <v>#DIV/0!</v>
      </c>
      <c r="P11" s="384"/>
      <c r="Q11" s="234" t="str">
        <f t="shared" si="0"/>
        <v>-</v>
      </c>
      <c r="R11" s="41"/>
      <c r="S11" s="41"/>
      <c r="T11" s="41"/>
      <c r="U11" s="41"/>
    </row>
    <row r="12" spans="1:21" s="11" customFormat="1" ht="15.15" customHeight="1">
      <c r="A12" s="12"/>
      <c r="B12" s="13"/>
      <c r="C12" s="13"/>
      <c r="D12" s="14"/>
      <c r="E12" s="14"/>
      <c r="F12" s="14" t="s">
        <v>73</v>
      </c>
      <c r="G12" s="14"/>
      <c r="H12" s="14"/>
      <c r="I12" s="14"/>
      <c r="J12" s="14"/>
      <c r="K12" s="14"/>
      <c r="L12" s="13"/>
      <c r="M12" s="13"/>
      <c r="N12" s="13"/>
      <c r="O12" s="383" t="e">
        <f>IF('行政コスト計算書及び純資産変動計算書(PL＆NW)円単位'!O12:P12=0, "-",ROUND('行政コスト計算書及び純資産変動計算書(PL＆NW)円単位'!O12:P12 /設定!$J$4, 0))</f>
        <v>#DIV/0!</v>
      </c>
      <c r="P12" s="384"/>
      <c r="Q12" s="234" t="str">
        <f t="shared" si="0"/>
        <v>-</v>
      </c>
      <c r="R12" s="41"/>
      <c r="S12" s="41"/>
      <c r="T12" s="41"/>
      <c r="U12" s="41"/>
    </row>
    <row r="13" spans="1:21" s="11" customFormat="1" ht="15.15" customHeight="1">
      <c r="A13" s="12"/>
      <c r="B13" s="13"/>
      <c r="C13" s="13"/>
      <c r="D13" s="14"/>
      <c r="E13" s="14"/>
      <c r="F13" s="14" t="s">
        <v>74</v>
      </c>
      <c r="G13" s="14"/>
      <c r="H13" s="14"/>
      <c r="I13" s="14"/>
      <c r="J13" s="14"/>
      <c r="K13" s="14"/>
      <c r="L13" s="13"/>
      <c r="M13" s="13"/>
      <c r="N13" s="13"/>
      <c r="O13" s="383" t="str">
        <f>IF('行政コスト計算書及び純資産変動計算書(PL＆NW)円単位'!O13:P13=0, "-",ROUND('行政コスト計算書及び純資産変動計算書(PL＆NW)円単位'!O13:P13 /設定!$J$4, 0))</f>
        <v>-</v>
      </c>
      <c r="P13" s="384"/>
      <c r="Q13" s="234" t="str">
        <f t="shared" si="0"/>
        <v>-</v>
      </c>
      <c r="R13" s="41"/>
      <c r="S13" s="41"/>
      <c r="T13" s="41"/>
      <c r="U13" s="41"/>
    </row>
    <row r="14" spans="1:21" s="11" customFormat="1" ht="15.15" customHeight="1">
      <c r="A14" s="12"/>
      <c r="B14" s="13"/>
      <c r="C14" s="13"/>
      <c r="D14" s="14"/>
      <c r="E14" s="14"/>
      <c r="F14" s="14" t="s">
        <v>42</v>
      </c>
      <c r="G14" s="14"/>
      <c r="H14" s="14"/>
      <c r="I14" s="14"/>
      <c r="J14" s="14"/>
      <c r="K14" s="14"/>
      <c r="L14" s="13"/>
      <c r="M14" s="13"/>
      <c r="N14" s="13"/>
      <c r="O14" s="383" t="e">
        <f>IF('行政コスト計算書及び純資産変動計算書(PL＆NW)円単位'!O14:P14=0, "-",ROUND('行政コスト計算書及び純資産変動計算書(PL＆NW)円単位'!O14:P14 /設定!$J$4, 0))</f>
        <v>#DIV/0!</v>
      </c>
      <c r="P14" s="384"/>
      <c r="Q14" s="234" t="str">
        <f t="shared" si="0"/>
        <v>-</v>
      </c>
      <c r="R14" s="41"/>
      <c r="S14" s="41"/>
      <c r="T14" s="41"/>
      <c r="U14" s="41"/>
    </row>
    <row r="15" spans="1:21" s="11" customFormat="1" ht="15.15" customHeight="1">
      <c r="A15" s="12"/>
      <c r="B15" s="13"/>
      <c r="C15" s="13"/>
      <c r="D15" s="14"/>
      <c r="E15" s="14" t="s">
        <v>75</v>
      </c>
      <c r="F15" s="14"/>
      <c r="G15" s="14"/>
      <c r="H15" s="14"/>
      <c r="I15" s="14"/>
      <c r="J15" s="14"/>
      <c r="K15" s="14"/>
      <c r="L15" s="13"/>
      <c r="M15" s="13"/>
      <c r="N15" s="13"/>
      <c r="O15" s="383" t="e">
        <f>IF('行政コスト計算書及び純資産変動計算書(PL＆NW)円単位'!O15:P15=0, "-",ROUND('行政コスト計算書及び純資産変動計算書(PL＆NW)円単位'!O15:P15 /設定!$J$4, 0))</f>
        <v>#DIV/0!</v>
      </c>
      <c r="P15" s="384"/>
      <c r="Q15" s="234" t="str">
        <f>IFERROR(O15/$O$8,"-")</f>
        <v>-</v>
      </c>
      <c r="R15" s="41"/>
      <c r="S15" s="41"/>
      <c r="T15" s="41"/>
      <c r="U15" s="41"/>
    </row>
    <row r="16" spans="1:21" s="11" customFormat="1" ht="15.15" customHeight="1">
      <c r="A16" s="12"/>
      <c r="B16" s="13"/>
      <c r="C16" s="13"/>
      <c r="D16" s="14"/>
      <c r="E16" s="14"/>
      <c r="F16" s="14" t="s">
        <v>76</v>
      </c>
      <c r="G16" s="14"/>
      <c r="H16" s="14"/>
      <c r="I16" s="14"/>
      <c r="J16" s="14"/>
      <c r="K16" s="14"/>
      <c r="L16" s="13"/>
      <c r="M16" s="13"/>
      <c r="N16" s="13"/>
      <c r="O16" s="383" t="e">
        <f>IF('行政コスト計算書及び純資産変動計算書(PL＆NW)円単位'!O16:P16=0, "-",ROUND('行政コスト計算書及び純資産変動計算書(PL＆NW)円単位'!O16:P16 /設定!$J$4, 0))</f>
        <v>#DIV/0!</v>
      </c>
      <c r="P16" s="384"/>
      <c r="Q16" s="234" t="str">
        <f t="shared" ref="Q16:Q28" si="1">IFERROR(O16/$O$8, "-")</f>
        <v>-</v>
      </c>
      <c r="R16" s="41"/>
      <c r="S16" s="41"/>
      <c r="T16" s="41"/>
      <c r="U16" s="41"/>
    </row>
    <row r="17" spans="1:21" s="11" customFormat="1" ht="15.15" customHeight="1">
      <c r="A17" s="12"/>
      <c r="B17" s="13"/>
      <c r="C17" s="13"/>
      <c r="D17" s="14"/>
      <c r="E17" s="14"/>
      <c r="F17" s="14" t="s">
        <v>77</v>
      </c>
      <c r="G17" s="14"/>
      <c r="H17" s="14"/>
      <c r="I17" s="14"/>
      <c r="J17" s="14"/>
      <c r="K17" s="14"/>
      <c r="L17" s="13"/>
      <c r="M17" s="13"/>
      <c r="N17" s="13"/>
      <c r="O17" s="383" t="e">
        <f>IF('行政コスト計算書及び純資産変動計算書(PL＆NW)円単位'!O17:P17=0, "-",ROUND('行政コスト計算書及び純資産変動計算書(PL＆NW)円単位'!O17:P17 /設定!$J$4, 0))</f>
        <v>#DIV/0!</v>
      </c>
      <c r="P17" s="384"/>
      <c r="Q17" s="234" t="str">
        <f t="shared" si="1"/>
        <v>-</v>
      </c>
      <c r="R17" s="41"/>
      <c r="S17" s="41"/>
      <c r="T17" s="41"/>
      <c r="U17" s="41"/>
    </row>
    <row r="18" spans="1:21" s="11" customFormat="1" ht="15.15" customHeight="1">
      <c r="A18" s="12"/>
      <c r="B18" s="13"/>
      <c r="C18" s="13"/>
      <c r="D18" s="14"/>
      <c r="E18" s="14"/>
      <c r="F18" s="14" t="s">
        <v>78</v>
      </c>
      <c r="G18" s="14"/>
      <c r="H18" s="14"/>
      <c r="I18" s="14"/>
      <c r="J18" s="14"/>
      <c r="K18" s="14"/>
      <c r="L18" s="13"/>
      <c r="M18" s="13"/>
      <c r="N18" s="13"/>
      <c r="O18" s="383" t="e">
        <f>IF('行政コスト計算書及び純資産変動計算書(PL＆NW)円単位'!O18:P18=0, "-",ROUND('行政コスト計算書及び純資産変動計算書(PL＆NW)円単位'!O18:P18 /設定!$J$4, 0))</f>
        <v>#DIV/0!</v>
      </c>
      <c r="P18" s="384"/>
      <c r="Q18" s="234" t="str">
        <f t="shared" si="1"/>
        <v>-</v>
      </c>
      <c r="R18" s="41"/>
      <c r="S18" s="41"/>
      <c r="T18" s="41"/>
      <c r="U18" s="41"/>
    </row>
    <row r="19" spans="1:21" s="11" customFormat="1" ht="15.15" customHeight="1">
      <c r="A19" s="12"/>
      <c r="B19" s="13"/>
      <c r="C19" s="13"/>
      <c r="D19" s="14"/>
      <c r="E19" s="14"/>
      <c r="F19" s="14" t="s">
        <v>42</v>
      </c>
      <c r="G19" s="14"/>
      <c r="H19" s="14"/>
      <c r="I19" s="14"/>
      <c r="J19" s="14"/>
      <c r="K19" s="14"/>
      <c r="L19" s="13"/>
      <c r="M19" s="13"/>
      <c r="N19" s="13"/>
      <c r="O19" s="383" t="e">
        <f>IF('行政コスト計算書及び純資産変動計算書(PL＆NW)円単位'!O19:P19=0, "-",ROUND('行政コスト計算書及び純資産変動計算書(PL＆NW)円単位'!O19:P19 /設定!$J$4, 0))</f>
        <v>#DIV/0!</v>
      </c>
      <c r="P19" s="384"/>
      <c r="Q19" s="234" t="str">
        <f t="shared" si="1"/>
        <v>-</v>
      </c>
      <c r="R19" s="41"/>
      <c r="S19" s="41"/>
      <c r="T19" s="41"/>
      <c r="U19" s="41"/>
    </row>
    <row r="20" spans="1:21" s="11" customFormat="1" ht="15.15" customHeight="1">
      <c r="A20" s="12"/>
      <c r="B20" s="13"/>
      <c r="C20" s="13"/>
      <c r="D20" s="14"/>
      <c r="E20" s="14" t="s">
        <v>79</v>
      </c>
      <c r="F20" s="14"/>
      <c r="G20" s="14"/>
      <c r="H20" s="14"/>
      <c r="I20" s="14"/>
      <c r="J20" s="14"/>
      <c r="K20" s="14"/>
      <c r="L20" s="13"/>
      <c r="M20" s="13"/>
      <c r="N20" s="13"/>
      <c r="O20" s="383" t="e">
        <f>IF('行政コスト計算書及び純資産変動計算書(PL＆NW)円単位'!O20:P20=0, "-",ROUND('行政コスト計算書及び純資産変動計算書(PL＆NW)円単位'!O20:P20 /設定!$J$4, 0))</f>
        <v>#DIV/0!</v>
      </c>
      <c r="P20" s="384"/>
      <c r="Q20" s="234" t="str">
        <f t="shared" si="1"/>
        <v>-</v>
      </c>
      <c r="R20" s="41"/>
      <c r="S20" s="41"/>
      <c r="T20" s="42"/>
      <c r="U20" s="42"/>
    </row>
    <row r="21" spans="1:21" s="11" customFormat="1" ht="15.15" customHeight="1">
      <c r="A21" s="12"/>
      <c r="B21" s="13"/>
      <c r="C21" s="13"/>
      <c r="D21" s="14"/>
      <c r="E21" s="14"/>
      <c r="F21" s="13" t="s">
        <v>80</v>
      </c>
      <c r="G21" s="13"/>
      <c r="H21" s="14"/>
      <c r="I21" s="13"/>
      <c r="J21" s="14"/>
      <c r="K21" s="14"/>
      <c r="L21" s="13"/>
      <c r="M21" s="13"/>
      <c r="N21" s="13"/>
      <c r="O21" s="383" t="e">
        <f>IF('行政コスト計算書及び純資産変動計算書(PL＆NW)円単位'!O21:P21=0, "-",ROUND('行政コスト計算書及び純資産変動計算書(PL＆NW)円単位'!O21:P21 /設定!$J$4, 0))</f>
        <v>#DIV/0!</v>
      </c>
      <c r="P21" s="384"/>
      <c r="Q21" s="234" t="str">
        <f t="shared" si="1"/>
        <v>-</v>
      </c>
      <c r="R21" s="41"/>
      <c r="S21" s="41"/>
      <c r="T21" s="42"/>
      <c r="U21" s="42"/>
    </row>
    <row r="22" spans="1:21" s="11" customFormat="1" ht="15.15" customHeight="1">
      <c r="A22" s="12"/>
      <c r="B22" s="13"/>
      <c r="C22" s="13"/>
      <c r="D22" s="14"/>
      <c r="E22" s="14"/>
      <c r="F22" s="14" t="s">
        <v>81</v>
      </c>
      <c r="G22" s="14"/>
      <c r="H22" s="14"/>
      <c r="I22" s="14"/>
      <c r="J22" s="14"/>
      <c r="K22" s="14"/>
      <c r="L22" s="13"/>
      <c r="M22" s="13"/>
      <c r="N22" s="13"/>
      <c r="O22" s="383" t="e">
        <f>IF('行政コスト計算書及び純資産変動計算書(PL＆NW)円単位'!O22:P22=0, "-",ROUND('行政コスト計算書及び純資産変動計算書(PL＆NW)円単位'!O22:P22 /設定!$J$4, 0))</f>
        <v>#DIV/0!</v>
      </c>
      <c r="P22" s="384"/>
      <c r="Q22" s="234" t="str">
        <f t="shared" si="1"/>
        <v>-</v>
      </c>
      <c r="R22" s="41"/>
      <c r="S22" s="41"/>
      <c r="T22" s="42"/>
      <c r="U22" s="42"/>
    </row>
    <row r="23" spans="1:21" s="11" customFormat="1" ht="15.15" customHeight="1">
      <c r="A23" s="12"/>
      <c r="B23" s="13"/>
      <c r="C23" s="13"/>
      <c r="D23" s="14"/>
      <c r="E23" s="14"/>
      <c r="F23" s="14" t="s">
        <v>15</v>
      </c>
      <c r="G23" s="14"/>
      <c r="H23" s="14"/>
      <c r="I23" s="14"/>
      <c r="J23" s="14"/>
      <c r="K23" s="14"/>
      <c r="L23" s="13"/>
      <c r="M23" s="13"/>
      <c r="N23" s="13"/>
      <c r="O23" s="383" t="e">
        <f>IF('行政コスト計算書及び純資産変動計算書(PL＆NW)円単位'!O23:P23=0, "-",ROUND('行政コスト計算書及び純資産変動計算書(PL＆NW)円単位'!O23:P23 /設定!$J$4, 0))</f>
        <v>#DIV/0!</v>
      </c>
      <c r="P23" s="384"/>
      <c r="Q23" s="234" t="str">
        <f t="shared" si="1"/>
        <v>-</v>
      </c>
      <c r="R23" s="41"/>
      <c r="S23" s="41"/>
      <c r="T23" s="42"/>
      <c r="U23" s="42"/>
    </row>
    <row r="24" spans="1:21" s="11" customFormat="1" ht="15.15" customHeight="1">
      <c r="A24" s="12"/>
      <c r="B24" s="13"/>
      <c r="C24" s="13"/>
      <c r="D24" s="20" t="s">
        <v>82</v>
      </c>
      <c r="E24" s="20"/>
      <c r="F24" s="14"/>
      <c r="G24" s="20"/>
      <c r="H24" s="14"/>
      <c r="I24" s="14"/>
      <c r="J24" s="14"/>
      <c r="K24" s="14"/>
      <c r="L24" s="13"/>
      <c r="M24" s="13"/>
      <c r="N24" s="13"/>
      <c r="O24" s="383" t="e">
        <f>IF('行政コスト計算書及び純資産変動計算書(PL＆NW)円単位'!O24:P24=0, "-",ROUND('行政コスト計算書及び純資産変動計算書(PL＆NW)円単位'!O24:P24 /設定!$J$4, 0))</f>
        <v>#DIV/0!</v>
      </c>
      <c r="P24" s="384"/>
      <c r="Q24" s="234" t="str">
        <f t="shared" si="1"/>
        <v>-</v>
      </c>
      <c r="R24" s="41"/>
      <c r="S24" s="41"/>
      <c r="T24" s="42"/>
      <c r="U24" s="42"/>
    </row>
    <row r="25" spans="1:21" s="11" customFormat="1" ht="15.15" customHeight="1">
      <c r="A25" s="12"/>
      <c r="B25" s="13"/>
      <c r="C25" s="13"/>
      <c r="D25" s="14"/>
      <c r="E25" s="14" t="s">
        <v>83</v>
      </c>
      <c r="F25" s="14"/>
      <c r="G25" s="13"/>
      <c r="H25" s="14"/>
      <c r="I25" s="14"/>
      <c r="J25" s="14"/>
      <c r="K25" s="14"/>
      <c r="L25" s="13"/>
      <c r="M25" s="13"/>
      <c r="N25" s="13"/>
      <c r="O25" s="383" t="e">
        <f>IF('行政コスト計算書及び純資産変動計算書(PL＆NW)円単位'!O25:P25=0, "-",ROUND('行政コスト計算書及び純資産変動計算書(PL＆NW)円単位'!O25:P25 /設定!$J$4, 0))</f>
        <v>#DIV/0!</v>
      </c>
      <c r="P25" s="384"/>
      <c r="Q25" s="234" t="str">
        <f t="shared" si="1"/>
        <v>-</v>
      </c>
      <c r="R25" s="41"/>
      <c r="S25" s="41"/>
      <c r="T25" s="42"/>
      <c r="U25" s="42"/>
    </row>
    <row r="26" spans="1:21" s="11" customFormat="1" ht="15.15" customHeight="1">
      <c r="A26" s="12"/>
      <c r="B26" s="13"/>
      <c r="C26" s="13"/>
      <c r="D26" s="14"/>
      <c r="E26" s="14" t="s">
        <v>84</v>
      </c>
      <c r="F26" s="14"/>
      <c r="G26" s="13"/>
      <c r="H26" s="14"/>
      <c r="I26" s="14"/>
      <c r="J26" s="14"/>
      <c r="K26" s="14"/>
      <c r="L26" s="13"/>
      <c r="M26" s="13"/>
      <c r="N26" s="13"/>
      <c r="O26" s="383" t="e">
        <f>IF('行政コスト計算書及び純資産変動計算書(PL＆NW)円単位'!O26:P26=0, "-",ROUND('行政コスト計算書及び純資産変動計算書(PL＆NW)円単位'!O26:P26 /設定!$J$4, 0))</f>
        <v>#DIV/0!</v>
      </c>
      <c r="P26" s="384"/>
      <c r="Q26" s="234" t="str">
        <f t="shared" si="1"/>
        <v>-</v>
      </c>
      <c r="R26" s="41"/>
      <c r="S26" s="41"/>
      <c r="T26" s="41"/>
      <c r="U26" s="41"/>
    </row>
    <row r="27" spans="1:21" s="11" customFormat="1" ht="15.15" customHeight="1">
      <c r="A27" s="12"/>
      <c r="B27" s="13"/>
      <c r="C27" s="13"/>
      <c r="D27" s="14"/>
      <c r="E27" s="14" t="s">
        <v>85</v>
      </c>
      <c r="F27" s="14"/>
      <c r="G27" s="14"/>
      <c r="H27" s="14"/>
      <c r="I27" s="14"/>
      <c r="J27" s="14"/>
      <c r="K27" s="14"/>
      <c r="L27" s="13"/>
      <c r="M27" s="13"/>
      <c r="N27" s="13"/>
      <c r="O27" s="383" t="str">
        <f>IF('行政コスト計算書及び純資産変動計算書(PL＆NW)円単位'!O27:P27=0, "-",ROUND('行政コスト計算書及び純資産変動計算書(PL＆NW)円単位'!O27:P27 /設定!$J$4, 0))</f>
        <v>-</v>
      </c>
      <c r="P27" s="384"/>
      <c r="Q27" s="234" t="str">
        <f t="shared" si="1"/>
        <v>-</v>
      </c>
      <c r="R27" s="41"/>
      <c r="S27" s="41"/>
      <c r="T27" s="41"/>
      <c r="U27" s="41"/>
    </row>
    <row r="28" spans="1:21" s="11" customFormat="1" ht="15.15" customHeight="1">
      <c r="A28" s="12"/>
      <c r="B28" s="13"/>
      <c r="C28" s="13"/>
      <c r="D28" s="14"/>
      <c r="E28" s="14" t="s">
        <v>216</v>
      </c>
      <c r="F28" s="14"/>
      <c r="G28" s="14"/>
      <c r="H28" s="14"/>
      <c r="I28" s="14"/>
      <c r="J28" s="14"/>
      <c r="K28" s="14"/>
      <c r="L28" s="13"/>
      <c r="M28" s="13"/>
      <c r="N28" s="13"/>
      <c r="O28" s="383" t="e">
        <f>IF('行政コスト計算書及び純資産変動計算書(PL＆NW)円単位'!O28:P28=0, "-",ROUND('行政コスト計算書及び純資産変動計算書(PL＆NW)円単位'!O28:P28 /設定!$J$4, 0))</f>
        <v>#DIV/0!</v>
      </c>
      <c r="P28" s="384"/>
      <c r="Q28" s="234" t="str">
        <f t="shared" si="1"/>
        <v>-</v>
      </c>
      <c r="R28" s="41"/>
      <c r="S28" s="41"/>
      <c r="T28" s="41"/>
      <c r="U28" s="41"/>
    </row>
    <row r="29" spans="1:21" s="11" customFormat="1" ht="15.15" customHeight="1">
      <c r="A29" s="12"/>
      <c r="B29" s="13"/>
      <c r="C29" s="19" t="s">
        <v>87</v>
      </c>
      <c r="D29" s="19"/>
      <c r="E29" s="14"/>
      <c r="F29" s="14"/>
      <c r="G29" s="14"/>
      <c r="H29" s="14"/>
      <c r="I29" s="14"/>
      <c r="J29" s="13"/>
      <c r="K29" s="13"/>
      <c r="L29" s="13"/>
      <c r="M29" s="13"/>
      <c r="N29" s="27"/>
      <c r="O29" s="383" t="e">
        <f>IF('行政コスト計算書及び純資産変動計算書(PL＆NW)円単位'!O29:P29=0, "-",ROUND('行政コスト計算書及び純資産変動計算書(PL＆NW)円単位'!O29:P29 /設定!$J$4, 0))</f>
        <v>#DIV/0!</v>
      </c>
      <c r="P29" s="384"/>
      <c r="Q29" s="234" t="str">
        <f>IFERROR(O29/$O$29, "-")</f>
        <v>-</v>
      </c>
      <c r="R29" s="41"/>
      <c r="S29" s="41"/>
      <c r="T29" s="41"/>
      <c r="U29" s="41"/>
    </row>
    <row r="30" spans="1:21" s="11" customFormat="1" ht="15.15" customHeight="1">
      <c r="A30" s="12"/>
      <c r="B30" s="13"/>
      <c r="C30" s="13"/>
      <c r="D30" s="19" t="s">
        <v>88</v>
      </c>
      <c r="E30" s="19"/>
      <c r="F30" s="14"/>
      <c r="G30" s="14"/>
      <c r="H30" s="14"/>
      <c r="I30" s="14"/>
      <c r="J30" s="26"/>
      <c r="K30" s="26"/>
      <c r="L30" s="26"/>
      <c r="M30" s="13"/>
      <c r="N30" s="27"/>
      <c r="O30" s="383" t="e">
        <f>IF('行政コスト計算書及び純資産変動計算書(PL＆NW)円単位'!O30:P30=0, "-",ROUND('行政コスト計算書及び純資産変動計算書(PL＆NW)円単位'!O30:P30 /設定!$J$4, 0))</f>
        <v>#DIV/0!</v>
      </c>
      <c r="P30" s="384"/>
      <c r="Q30" s="234" t="str">
        <f>IFERROR(O30/$O$29, "-")</f>
        <v>-</v>
      </c>
      <c r="R30" s="41"/>
      <c r="S30" s="41"/>
      <c r="T30" s="41"/>
      <c r="U30" s="41"/>
    </row>
    <row r="31" spans="1:21" s="11" customFormat="1" ht="15.15" customHeight="1">
      <c r="A31" s="12"/>
      <c r="B31" s="13"/>
      <c r="C31" s="13"/>
      <c r="D31" s="14" t="s">
        <v>42</v>
      </c>
      <c r="E31" s="14"/>
      <c r="F31" s="13"/>
      <c r="G31" s="14"/>
      <c r="H31" s="14"/>
      <c r="I31" s="14"/>
      <c r="J31" s="26"/>
      <c r="K31" s="26"/>
      <c r="L31" s="26"/>
      <c r="M31" s="43"/>
      <c r="N31" s="44"/>
      <c r="O31" s="383" t="e">
        <f>IF('行政コスト計算書及び純資産変動計算書(PL＆NW)円単位'!O31:P31=0, "-",ROUND('行政コスト計算書及び純資産変動計算書(PL＆NW)円単位'!O31:P31 /設定!$J$4, 0))</f>
        <v>#DIV/0!</v>
      </c>
      <c r="P31" s="384"/>
      <c r="Q31" s="234" t="str">
        <f>IFERROR(O31/$O$29, "-")</f>
        <v>-</v>
      </c>
      <c r="R31" s="41"/>
      <c r="S31" s="41"/>
      <c r="T31" s="41"/>
      <c r="U31" s="41"/>
    </row>
    <row r="32" spans="1:21" s="11" customFormat="1" ht="15.15" customHeight="1">
      <c r="A32" s="45"/>
      <c r="B32" s="46" t="s">
        <v>89</v>
      </c>
      <c r="C32" s="46"/>
      <c r="D32" s="47"/>
      <c r="E32" s="47"/>
      <c r="F32" s="46"/>
      <c r="G32" s="47"/>
      <c r="H32" s="47"/>
      <c r="I32" s="47"/>
      <c r="J32" s="48"/>
      <c r="K32" s="48"/>
      <c r="L32" s="48"/>
      <c r="M32" s="49"/>
      <c r="N32" s="49"/>
      <c r="O32" s="387" t="e">
        <f>IF('行政コスト計算書及び純資産変動計算書(PL＆NW)円単位'!O32:P32=0, "-",ROUND('行政コスト計算書及び純資産変動計算書(PL＆NW)円単位'!O32:P32 /設定!$J$4, 0))</f>
        <v>#DIV/0!</v>
      </c>
      <c r="P32" s="388"/>
      <c r="Q32" s="235" t="s">
        <v>192</v>
      </c>
      <c r="R32" s="41"/>
      <c r="S32" s="41"/>
      <c r="T32" s="41"/>
      <c r="U32" s="41"/>
    </row>
    <row r="33" spans="1:21" s="11" customFormat="1" ht="15.15" customHeight="1">
      <c r="A33" s="12"/>
      <c r="B33" s="13"/>
      <c r="C33" s="14" t="s">
        <v>90</v>
      </c>
      <c r="D33" s="14"/>
      <c r="E33" s="14"/>
      <c r="F33" s="13"/>
      <c r="G33" s="14"/>
      <c r="H33" s="14"/>
      <c r="I33" s="14"/>
      <c r="J33" s="26"/>
      <c r="K33" s="26"/>
      <c r="L33" s="26"/>
      <c r="M33" s="50"/>
      <c r="N33" s="50"/>
      <c r="O33" s="383" t="e">
        <f>IF('行政コスト計算書及び純資産変動計算書(PL＆NW)円単位'!O33:P33=0, "-",ROUND('行政コスト計算書及び純資産変動計算書(PL＆NW)円単位'!O33:P33 /設定!$J$4, 0))</f>
        <v>#DIV/0!</v>
      </c>
      <c r="P33" s="384"/>
      <c r="Q33" s="234" t="str">
        <f>IFERROR(O33/$O$33, "-")</f>
        <v>-</v>
      </c>
      <c r="R33" s="41"/>
      <c r="S33" s="41"/>
      <c r="T33" s="41"/>
      <c r="U33" s="41"/>
    </row>
    <row r="34" spans="1:21" s="11" customFormat="1" ht="15.15" customHeight="1">
      <c r="A34" s="12"/>
      <c r="B34" s="13"/>
      <c r="C34" s="14"/>
      <c r="D34" s="14" t="s">
        <v>91</v>
      </c>
      <c r="E34" s="14"/>
      <c r="F34" s="13"/>
      <c r="G34" s="14"/>
      <c r="H34" s="14"/>
      <c r="I34" s="14"/>
      <c r="J34" s="26"/>
      <c r="K34" s="26"/>
      <c r="L34" s="26"/>
      <c r="M34" s="50"/>
      <c r="N34" s="50"/>
      <c r="O34" s="383" t="str">
        <f>IF('行政コスト計算書及び純資産変動計算書(PL＆NW)円単位'!O34:P34=0, "-",ROUND('行政コスト計算書及び純資産変動計算書(PL＆NW)円単位'!O34:P34 /設定!$J$4, 0))</f>
        <v>-</v>
      </c>
      <c r="P34" s="384"/>
      <c r="Q34" s="234" t="str">
        <f>IFERROR(O34 /$O$33, "-")</f>
        <v>-</v>
      </c>
      <c r="R34" s="41"/>
      <c r="S34" s="41"/>
      <c r="T34" s="41"/>
      <c r="U34" s="41"/>
    </row>
    <row r="35" spans="1:21" s="11" customFormat="1" ht="15.15" customHeight="1">
      <c r="A35" s="12"/>
      <c r="B35" s="13"/>
      <c r="C35" s="13"/>
      <c r="D35" s="20" t="s">
        <v>92</v>
      </c>
      <c r="E35" s="20"/>
      <c r="F35" s="14"/>
      <c r="G35" s="20"/>
      <c r="H35" s="14"/>
      <c r="I35" s="14"/>
      <c r="J35" s="14"/>
      <c r="K35" s="14"/>
      <c r="L35" s="13"/>
      <c r="M35" s="13"/>
      <c r="N35" s="13"/>
      <c r="O35" s="383" t="e">
        <f>IF('行政コスト計算書及び純資産変動計算書(PL＆NW)円単位'!O35:P35=0, "-",ROUND('行政コスト計算書及び純資産変動計算書(PL＆NW)円単位'!O35:P35 /設定!$J$4, 0))</f>
        <v>#DIV/0!</v>
      </c>
      <c r="P35" s="384"/>
      <c r="Q35" s="234" t="str">
        <f>IFERROR(O35 /$O$33, "-")</f>
        <v>-</v>
      </c>
      <c r="R35" s="41"/>
      <c r="S35" s="41"/>
      <c r="T35" s="41"/>
      <c r="U35" s="41"/>
    </row>
    <row r="36" spans="1:21" s="11" customFormat="1" ht="15.15" customHeight="1">
      <c r="A36" s="12"/>
      <c r="B36" s="13"/>
      <c r="C36" s="13"/>
      <c r="D36" s="13" t="s">
        <v>93</v>
      </c>
      <c r="E36" s="13"/>
      <c r="F36" s="14"/>
      <c r="G36" s="13"/>
      <c r="H36" s="14"/>
      <c r="I36" s="13"/>
      <c r="J36" s="14"/>
      <c r="K36" s="14"/>
      <c r="L36" s="13"/>
      <c r="M36" s="13"/>
      <c r="N36" s="13"/>
      <c r="O36" s="383" t="str">
        <f>IF('行政コスト計算書及び純資産変動計算書(PL＆NW)円単位'!O36:P36=0, "-",ROUND('行政コスト計算書及び純資産変動計算書(PL＆NW)円単位'!O36:P36 /設定!$J$4, 0))</f>
        <v>-</v>
      </c>
      <c r="P36" s="384"/>
      <c r="Q36" s="234" t="str">
        <f>IFERROR(O36 /$O$33, "-")</f>
        <v>-</v>
      </c>
      <c r="R36" s="41"/>
      <c r="S36" s="41"/>
      <c r="T36" s="41"/>
      <c r="U36" s="41"/>
    </row>
    <row r="37" spans="1:21" s="11" customFormat="1" ht="15.15" customHeight="1">
      <c r="A37" s="12"/>
      <c r="B37" s="13"/>
      <c r="C37" s="13"/>
      <c r="D37" s="14" t="s">
        <v>94</v>
      </c>
      <c r="E37" s="14"/>
      <c r="F37" s="14"/>
      <c r="G37" s="14"/>
      <c r="H37" s="14"/>
      <c r="I37" s="14"/>
      <c r="J37" s="14"/>
      <c r="K37" s="14"/>
      <c r="L37" s="13"/>
      <c r="M37" s="13"/>
      <c r="N37" s="13"/>
      <c r="O37" s="383" t="str">
        <f>IF('行政コスト計算書及び純資産変動計算書(PL＆NW)円単位'!O37:P37=0, "-",ROUND('行政コスト計算書及び純資産変動計算書(PL＆NW)円単位'!O37:P37 /設定!$J$4, 0))</f>
        <v>-</v>
      </c>
      <c r="P37" s="384"/>
      <c r="Q37" s="234" t="str">
        <f>IFERROR(O37 /$O$33, "-")</f>
        <v>-</v>
      </c>
      <c r="R37" s="41"/>
      <c r="S37" s="41"/>
      <c r="T37" s="41"/>
      <c r="U37" s="41"/>
    </row>
    <row r="38" spans="1:21" s="11" customFormat="1" ht="15.15" customHeight="1">
      <c r="A38" s="12"/>
      <c r="B38" s="13"/>
      <c r="C38" s="13"/>
      <c r="D38" s="14" t="s">
        <v>42</v>
      </c>
      <c r="E38" s="14"/>
      <c r="F38" s="14"/>
      <c r="G38" s="14"/>
      <c r="H38" s="14"/>
      <c r="I38" s="14"/>
      <c r="J38" s="14"/>
      <c r="K38" s="14"/>
      <c r="L38" s="13"/>
      <c r="M38" s="13"/>
      <c r="N38" s="13"/>
      <c r="O38" s="383" t="str">
        <f>IF('行政コスト計算書及び純資産変動計算書(PL＆NW)円単位'!O38:P38=0, "-",ROUND('行政コスト計算書及び純資産変動計算書(PL＆NW)円単位'!O38:P38 /設定!$J$4, 0))</f>
        <v>-</v>
      </c>
      <c r="P38" s="384"/>
      <c r="Q38" s="234" t="str">
        <f>IFERROR(O38 /$O$33, "-")</f>
        <v>-</v>
      </c>
      <c r="R38" s="41"/>
      <c r="S38" s="41"/>
      <c r="T38" s="41"/>
      <c r="U38" s="41"/>
    </row>
    <row r="39" spans="1:21" s="11" customFormat="1" ht="15.15" customHeight="1" thickBot="1">
      <c r="A39" s="12"/>
      <c r="B39" s="13"/>
      <c r="C39" s="14" t="s">
        <v>95</v>
      </c>
      <c r="D39" s="14"/>
      <c r="E39" s="14"/>
      <c r="F39" s="14"/>
      <c r="G39" s="14"/>
      <c r="H39" s="14"/>
      <c r="I39" s="14"/>
      <c r="J39" s="26"/>
      <c r="K39" s="26"/>
      <c r="L39" s="26"/>
      <c r="M39" s="13"/>
      <c r="N39" s="27"/>
      <c r="O39" s="383" t="e">
        <f>IF('行政コスト計算書及び純資産変動計算書(PL＆NW)円単位'!O39:P39=0, "-",ROUND('行政コスト計算書及び純資産変動計算書(PL＆NW)円単位'!O39:P39 /設定!$J$4, 0))</f>
        <v>#DIV/0!</v>
      </c>
      <c r="P39" s="384"/>
      <c r="Q39" s="234" t="str">
        <f>IFERROR(O39 /$O$39, "-")</f>
        <v>-</v>
      </c>
      <c r="R39" s="41"/>
      <c r="S39" s="41"/>
      <c r="T39" s="41"/>
      <c r="U39" s="41"/>
    </row>
    <row r="40" spans="1:21" s="11" customFormat="1" ht="15.15" customHeight="1">
      <c r="A40" s="12"/>
      <c r="B40" s="13"/>
      <c r="C40" s="13"/>
      <c r="D40" s="14" t="s">
        <v>96</v>
      </c>
      <c r="E40" s="14"/>
      <c r="F40" s="14"/>
      <c r="G40" s="14"/>
      <c r="H40" s="14"/>
      <c r="I40" s="14"/>
      <c r="J40" s="26"/>
      <c r="K40" s="26"/>
      <c r="L40" s="26"/>
      <c r="M40" s="13"/>
      <c r="N40" s="27"/>
      <c r="O40" s="383" t="e">
        <f>IF('行政コスト計算書及び純資産変動計算書(PL＆NW)円単位'!O40:P40=0, "-",ROUND('行政コスト計算書及び純資産変動計算書(PL＆NW)円単位'!O40:P40 /設定!$J$4, 0))</f>
        <v>#DIV/0!</v>
      </c>
      <c r="P40" s="384"/>
      <c r="Q40" s="234" t="str">
        <f>IFERROR(O40 /$O$39,"-")</f>
        <v>-</v>
      </c>
      <c r="R40" s="314" t="s">
        <v>242</v>
      </c>
      <c r="S40" s="314"/>
      <c r="T40" s="314"/>
      <c r="U40" s="315"/>
    </row>
    <row r="41" spans="1:21" s="11" customFormat="1" ht="15.15" customHeight="1" thickBot="1">
      <c r="A41" s="12"/>
      <c r="B41" s="13"/>
      <c r="C41" s="13"/>
      <c r="D41" s="14" t="s">
        <v>15</v>
      </c>
      <c r="E41" s="14"/>
      <c r="F41" s="14"/>
      <c r="G41" s="14"/>
      <c r="H41" s="14"/>
      <c r="I41" s="14"/>
      <c r="J41" s="26"/>
      <c r="K41" s="26"/>
      <c r="L41" s="26"/>
      <c r="M41" s="43"/>
      <c r="N41" s="44"/>
      <c r="O41" s="383" t="e">
        <f>IF('行政コスト計算書及び純資産変動計算書(PL＆NW)円単位'!O41:P41=0, "-",ROUND('行政コスト計算書及び純資産変動計算書(PL＆NW)円単位'!O41:P41 /設定!$J$4, 0))</f>
        <v>#DIV/0!</v>
      </c>
      <c r="P41" s="384"/>
      <c r="Q41" s="236" t="str">
        <f>IFERROR(O41 /$O$39, "-")</f>
        <v>-</v>
      </c>
      <c r="R41" s="316" t="s">
        <v>237</v>
      </c>
      <c r="S41" s="317"/>
      <c r="T41" s="318" t="s">
        <v>238</v>
      </c>
      <c r="U41" s="319"/>
    </row>
    <row r="42" spans="1:21" s="11" customFormat="1" ht="15.15" customHeight="1">
      <c r="A42" s="45"/>
      <c r="B42" s="46" t="s">
        <v>217</v>
      </c>
      <c r="C42" s="46"/>
      <c r="D42" s="47"/>
      <c r="E42" s="47"/>
      <c r="F42" s="47"/>
      <c r="G42" s="47"/>
      <c r="H42" s="47"/>
      <c r="I42" s="47"/>
      <c r="J42" s="47"/>
      <c r="K42" s="47"/>
      <c r="L42" s="48"/>
      <c r="M42" s="48"/>
      <c r="N42" s="48"/>
      <c r="O42" s="387" t="e">
        <f>IF('行政コスト計算書及び純資産変動計算書(PL＆NW)円単位'!O42:P42=0, "-",ROUND('行政コスト計算書及び純資産変動計算書(PL＆NW)円単位'!O42:P42 /設定!$J$4, 0))</f>
        <v>#DIV/0!</v>
      </c>
      <c r="P42" s="388"/>
      <c r="Q42" s="236" t="s">
        <v>192</v>
      </c>
      <c r="R42" s="389"/>
      <c r="S42" s="390"/>
      <c r="T42" s="391" t="e">
        <f>IF('行政コスト計算書及び純資産変動計算書(PL＆NW)円単位'!S42:S42=0, "-",ROUND('行政コスト計算書及び純資産変動計算書(PL＆NW)円単位'!S42:S42 /設定!$J$4, 0))</f>
        <v>#DIV/0!</v>
      </c>
      <c r="U42" s="392"/>
    </row>
    <row r="43" spans="1:21" s="11" customFormat="1" ht="15.15" customHeight="1">
      <c r="A43" s="12"/>
      <c r="B43" s="13" t="s">
        <v>100</v>
      </c>
      <c r="C43" s="13"/>
      <c r="D43" s="13"/>
      <c r="E43" s="26"/>
      <c r="F43" s="26"/>
      <c r="G43" s="26"/>
      <c r="H43" s="26"/>
      <c r="I43" s="26"/>
      <c r="J43" s="26"/>
      <c r="K43" s="25"/>
      <c r="L43" s="26"/>
      <c r="M43" s="26"/>
      <c r="N43" s="26"/>
      <c r="O43" s="383" t="e">
        <f>IF('行政コスト計算書及び純資産変動計算書(PL＆NW)円単位'!O43:P43=0, "-",ROUND('行政コスト計算書及び純資産変動計算書(PL＆NW)円単位'!O43:P43 /設定!$J$4, 0))</f>
        <v>#DIV/0!</v>
      </c>
      <c r="P43" s="384"/>
      <c r="Q43" s="234" t="str">
        <f>IFERROR(O43/$O$43, "-")</f>
        <v>-</v>
      </c>
      <c r="R43" s="393"/>
      <c r="S43" s="393"/>
      <c r="T43" s="383" t="e">
        <f>IF('行政コスト計算書及び純資産変動計算書(PL＆NW)円単位'!S43:S43=0, "-",ROUND('行政コスト計算書及び純資産変動計算書(PL＆NW)円単位'!S43:S43 /設定!$J$4, 0))</f>
        <v>#DIV/0!</v>
      </c>
      <c r="U43" s="384"/>
    </row>
    <row r="44" spans="1:21" s="11" customFormat="1" ht="15.15" customHeight="1">
      <c r="A44" s="12"/>
      <c r="B44" s="13"/>
      <c r="C44" s="13" t="s">
        <v>101</v>
      </c>
      <c r="D44" s="13"/>
      <c r="E44" s="51"/>
      <c r="F44" s="51"/>
      <c r="G44" s="51"/>
      <c r="H44" s="51"/>
      <c r="I44" s="51"/>
      <c r="J44" s="13"/>
      <c r="K44" s="25"/>
      <c r="L44" s="26"/>
      <c r="M44" s="26"/>
      <c r="N44" s="26"/>
      <c r="O44" s="383" t="e">
        <f>IF('行政コスト計算書及び純資産変動計算書(PL＆NW)円単位'!O44:P44=0, "-",ROUND('行政コスト計算書及び純資産変動計算書(PL＆NW)円単位'!O44:P44 /設定!$J$4, 0))</f>
        <v>#DIV/0!</v>
      </c>
      <c r="P44" s="384"/>
      <c r="Q44" s="234" t="str">
        <f>IFERROR(O44/$O$43, "-")</f>
        <v>-</v>
      </c>
      <c r="R44" s="394"/>
      <c r="S44" s="394"/>
      <c r="T44" s="383" t="e">
        <f>IF('行政コスト計算書及び純資産変動計算書(PL＆NW)円単位'!S44:S44=0, "-",ROUND('行政コスト計算書及び純資産変動計算書(PL＆NW)円単位'!S44:S44 /設定!$J$4, 0))</f>
        <v>#DIV/0!</v>
      </c>
      <c r="U44" s="384"/>
    </row>
    <row r="45" spans="1:21" s="11" customFormat="1" ht="15.15" customHeight="1">
      <c r="A45" s="52"/>
      <c r="B45" s="13"/>
      <c r="C45" s="13" t="s">
        <v>218</v>
      </c>
      <c r="D45" s="53"/>
      <c r="E45" s="53"/>
      <c r="F45" s="53"/>
      <c r="G45" s="53"/>
      <c r="H45" s="53"/>
      <c r="I45" s="53"/>
      <c r="J45" s="13"/>
      <c r="K45" s="25"/>
      <c r="L45" s="26"/>
      <c r="M45" s="26"/>
      <c r="N45" s="26"/>
      <c r="O45" s="383" t="e">
        <f>IF('行政コスト計算書及び純資産変動計算書(PL＆NW)円単位'!O45:P45=0, "-",ROUND('行政コスト計算書及び純資産変動計算書(PL＆NW)円単位'!O45:P45 /設定!$J$4, 0))</f>
        <v>#DIV/0!</v>
      </c>
      <c r="P45" s="384"/>
      <c r="Q45" s="234" t="str">
        <f>IFERROR(O45/$O$43, "-")</f>
        <v>-</v>
      </c>
      <c r="R45" s="395"/>
      <c r="S45" s="395"/>
      <c r="T45" s="396" t="e">
        <f>IF('行政コスト計算書及び純資産変動計算書(PL＆NW)円単位'!S45:S45=0, "-",ROUND('行政コスト計算書及び純資産変動計算書(PL＆NW)円単位'!S45:S45 /設定!$J$4, 0))</f>
        <v>#DIV/0!</v>
      </c>
      <c r="U45" s="397"/>
    </row>
    <row r="46" spans="1:21" s="11" customFormat="1" ht="15.15" customHeight="1">
      <c r="A46" s="45"/>
      <c r="B46" s="46" t="s">
        <v>103</v>
      </c>
      <c r="C46" s="54"/>
      <c r="D46" s="55"/>
      <c r="E46" s="55"/>
      <c r="F46" s="55"/>
      <c r="G46" s="56"/>
      <c r="H46" s="56"/>
      <c r="I46" s="56"/>
      <c r="J46" s="46"/>
      <c r="K46" s="46"/>
      <c r="L46" s="46"/>
      <c r="M46" s="46"/>
      <c r="N46" s="46"/>
      <c r="O46" s="387" t="e">
        <f>IF('行政コスト計算書及び純資産変動計算書(PL＆NW)円単位'!O46:P46=0, "-",ROUND('行政コスト計算書及び純資産変動計算書(PL＆NW)円単位'!O46:P46 /設定!$J$4, 0))</f>
        <v>#DIV/0!</v>
      </c>
      <c r="P46" s="388"/>
      <c r="Q46" s="235" t="s">
        <v>192</v>
      </c>
      <c r="R46" s="398"/>
      <c r="S46" s="398"/>
      <c r="T46" s="396" t="e">
        <f>IF('行政コスト計算書及び純資産変動計算書(PL＆NW)円単位'!S46:S46=0, "-",ROUND('行政コスト計算書及び純資産変動計算書(PL＆NW)円単位'!S46:S46 /設定!$J$4, 0))</f>
        <v>#DIV/0!</v>
      </c>
      <c r="U46" s="397"/>
    </row>
    <row r="47" spans="1:21" s="11" customFormat="1" ht="15.15" customHeight="1">
      <c r="A47" s="12"/>
      <c r="B47" s="13" t="s">
        <v>104</v>
      </c>
      <c r="C47" s="13"/>
      <c r="D47" s="53"/>
      <c r="E47" s="53"/>
      <c r="F47" s="53"/>
      <c r="G47" s="51"/>
      <c r="H47" s="51"/>
      <c r="I47" s="51"/>
      <c r="J47" s="13"/>
      <c r="K47" s="13"/>
      <c r="L47" s="13"/>
      <c r="M47" s="13"/>
      <c r="N47" s="13"/>
      <c r="O47" s="399"/>
      <c r="P47" s="400"/>
      <c r="Q47" s="234" t="s">
        <v>192</v>
      </c>
      <c r="R47" s="383" t="e">
        <f>IF('行政コスト計算書及び純資産変動計算書(PL＆NW)円単位'!Q47:Q47=0, "-",ROUND('行政コスト計算書及び純資産変動計算書(PL＆NW)円単位'!Q47:Q47 /設定!$J$4, 0))</f>
        <v>#DIV/0!</v>
      </c>
      <c r="S47" s="401"/>
      <c r="T47" s="402" t="e">
        <f>IF('行政コスト計算書及び純資産変動計算書(PL＆NW)円単位'!S47:S47=0, "-",ROUND('行政コスト計算書及び純資産変動計算書(PL＆NW)円単位'!S47:S47 /設定!$J$4, 0))</f>
        <v>#DIV/0!</v>
      </c>
      <c r="U47" s="403"/>
    </row>
    <row r="48" spans="1:21" s="11" customFormat="1" ht="15.15" customHeight="1">
      <c r="A48" s="12"/>
      <c r="B48" s="13"/>
      <c r="C48" s="53" t="s">
        <v>105</v>
      </c>
      <c r="D48" s="53"/>
      <c r="E48" s="53"/>
      <c r="F48" s="51"/>
      <c r="G48" s="51"/>
      <c r="H48" s="51"/>
      <c r="I48" s="51"/>
      <c r="J48" s="13"/>
      <c r="K48" s="13"/>
      <c r="L48" s="13"/>
      <c r="M48" s="13"/>
      <c r="N48" s="13"/>
      <c r="O48" s="399"/>
      <c r="P48" s="400"/>
      <c r="Q48" s="234" t="s">
        <v>192</v>
      </c>
      <c r="R48" s="383" t="e">
        <f>IF('行政コスト計算書及び純資産変動計算書(PL＆NW)円単位'!Q48:Q48=0, "-",ROUND('行政コスト計算書及び純資産変動計算書(PL＆NW)円単位'!Q48:Q48 /設定!$J$4, 0))</f>
        <v>#DIV/0!</v>
      </c>
      <c r="S48" s="401"/>
      <c r="T48" s="383" t="e">
        <f>IF('行政コスト計算書及び純資産変動計算書(PL＆NW)円単位'!S48:S48=0, "-",ROUND('行政コスト計算書及び純資産変動計算書(PL＆NW)円単位'!S48:S48 /設定!$J$4, 0))</f>
        <v>#DIV/0!</v>
      </c>
      <c r="U48" s="384"/>
    </row>
    <row r="49" spans="1:21" s="11" customFormat="1" ht="15.15" customHeight="1">
      <c r="A49" s="12"/>
      <c r="B49" s="13"/>
      <c r="C49" s="53" t="s">
        <v>106</v>
      </c>
      <c r="D49" s="53"/>
      <c r="E49" s="53"/>
      <c r="F49" s="53"/>
      <c r="G49" s="51"/>
      <c r="H49" s="51"/>
      <c r="I49" s="51"/>
      <c r="J49" s="13"/>
      <c r="K49" s="13"/>
      <c r="L49" s="13"/>
      <c r="M49" s="13"/>
      <c r="N49" s="13"/>
      <c r="O49" s="399"/>
      <c r="P49" s="400"/>
      <c r="Q49" s="234" t="s">
        <v>192</v>
      </c>
      <c r="R49" s="383" t="e">
        <f>IF('行政コスト計算書及び純資産変動計算書(PL＆NW)円単位'!Q49:Q49=0, "-",ROUND('行政コスト計算書及び純資産変動計算書(PL＆NW)円単位'!Q49:Q49 /設定!$J$4, 0))</f>
        <v>#DIV/0!</v>
      </c>
      <c r="S49" s="401"/>
      <c r="T49" s="383" t="e">
        <f>IF('行政コスト計算書及び純資産変動計算書(PL＆NW)円単位'!S49:S49=0, "-",ROUND('行政コスト計算書及び純資産変動計算書(PL＆NW)円単位'!S49:S49 /設定!$J$4, 0))</f>
        <v>#DIV/0!</v>
      </c>
      <c r="U49" s="384"/>
    </row>
    <row r="50" spans="1:21" s="11" customFormat="1" ht="15.15" customHeight="1">
      <c r="A50" s="12"/>
      <c r="B50" s="13"/>
      <c r="C50" s="53" t="s">
        <v>107</v>
      </c>
      <c r="D50" s="53"/>
      <c r="E50" s="53"/>
      <c r="F50" s="53"/>
      <c r="G50" s="51"/>
      <c r="H50" s="51"/>
      <c r="I50" s="51"/>
      <c r="J50" s="13"/>
      <c r="K50" s="13"/>
      <c r="L50" s="13"/>
      <c r="M50" s="13"/>
      <c r="N50" s="13"/>
      <c r="O50" s="399"/>
      <c r="P50" s="400"/>
      <c r="Q50" s="234" t="s">
        <v>192</v>
      </c>
      <c r="R50" s="383" t="e">
        <f>IF('行政コスト計算書及び純資産変動計算書(PL＆NW)円単位'!Q50:Q50=0, "-",ROUND('行政コスト計算書及び純資産変動計算書(PL＆NW)円単位'!Q50:Q50 /設定!$J$4, 0))</f>
        <v>#DIV/0!</v>
      </c>
      <c r="S50" s="401"/>
      <c r="T50" s="383" t="e">
        <f>IF('行政コスト計算書及び純資産変動計算書(PL＆NW)円単位'!S50:S50=0, "-",ROUND('行政コスト計算書及び純資産変動計算書(PL＆NW)円単位'!S50:S50 /設定!$J$4, 0))</f>
        <v>#DIV/0!</v>
      </c>
      <c r="U50" s="384"/>
    </row>
    <row r="51" spans="1:21" s="11" customFormat="1" ht="15.15" customHeight="1">
      <c r="A51" s="12"/>
      <c r="B51" s="13"/>
      <c r="C51" s="53" t="s">
        <v>108</v>
      </c>
      <c r="D51" s="53"/>
      <c r="E51" s="53"/>
      <c r="F51" s="53"/>
      <c r="G51" s="51"/>
      <c r="H51" s="15"/>
      <c r="I51" s="51"/>
      <c r="J51" s="13"/>
      <c r="K51" s="13"/>
      <c r="L51" s="13"/>
      <c r="M51" s="13"/>
      <c r="N51" s="13"/>
      <c r="O51" s="399"/>
      <c r="P51" s="400"/>
      <c r="Q51" s="234" t="s">
        <v>192</v>
      </c>
      <c r="R51" s="383" t="e">
        <f>IF('行政コスト計算書及び純資産変動計算書(PL＆NW)円単位'!Q51:Q51=0, "-",ROUND('行政コスト計算書及び純資産変動計算書(PL＆NW)円単位'!Q51:Q51 /設定!$J$4, 0))</f>
        <v>#DIV/0!</v>
      </c>
      <c r="S51" s="401"/>
      <c r="T51" s="383" t="e">
        <f>IF('行政コスト計算書及び純資産変動計算書(PL＆NW)円単位'!S51:S51=0, "-",ROUND('行政コスト計算書及び純資産変動計算書(PL＆NW)円単位'!S51:S51 /設定!$J$4, 0))</f>
        <v>#DIV/0!</v>
      </c>
      <c r="U51" s="384"/>
    </row>
    <row r="52" spans="1:21" s="11" customFormat="1" ht="15.15" customHeight="1">
      <c r="A52" s="12"/>
      <c r="B52" s="13" t="s">
        <v>109</v>
      </c>
      <c r="C52" s="13"/>
      <c r="D52" s="53"/>
      <c r="E52" s="57"/>
      <c r="F52" s="57"/>
      <c r="G52" s="57"/>
      <c r="H52" s="57"/>
      <c r="I52" s="57"/>
      <c r="J52" s="26"/>
      <c r="K52" s="13"/>
      <c r="L52" s="13"/>
      <c r="M52" s="13"/>
      <c r="N52" s="13"/>
      <c r="O52" s="383" t="str">
        <f>IF('行政コスト計算書及び純資産変動計算書(PL＆NW)円単位'!O52:P52=0, "-",ROUND('行政コスト計算書及び純資産変動計算書(PL＆NW)円単位'!O52:P52 /設定!$J$4, 0))</f>
        <v>-</v>
      </c>
      <c r="P52" s="384"/>
      <c r="Q52" s="234" t="s">
        <v>192</v>
      </c>
      <c r="R52" s="383" t="str">
        <f>IF('行政コスト計算書及び純資産変動計算書(PL＆NW)円単位'!Q52:Q52=0, "-",ROUND('行政コスト計算書及び純資産変動計算書(PL＆NW)円単位'!Q52:Q52 /設定!$J$4, 0))</f>
        <v>-</v>
      </c>
      <c r="S52" s="401"/>
      <c r="T52" s="399"/>
      <c r="U52" s="400"/>
    </row>
    <row r="53" spans="1:21" s="11" customFormat="1" ht="15.15" customHeight="1">
      <c r="A53" s="12"/>
      <c r="B53" s="13" t="s">
        <v>110</v>
      </c>
      <c r="C53" s="13"/>
      <c r="D53" s="53"/>
      <c r="E53" s="58"/>
      <c r="F53" s="57"/>
      <c r="G53" s="57"/>
      <c r="H53" s="57"/>
      <c r="I53" s="57"/>
      <c r="J53" s="26"/>
      <c r="K53" s="50"/>
      <c r="L53" s="50"/>
      <c r="M53" s="50"/>
      <c r="N53" s="50"/>
      <c r="O53" s="383" t="e">
        <f>IF('行政コスト計算書及び純資産変動計算書(PL＆NW)円単位'!O53:P53=0, "-",ROUND('行政コスト計算書及び純資産変動計算書(PL＆NW)円単位'!O53:P53 /設定!$J$4, 0))</f>
        <v>#DIV/0!</v>
      </c>
      <c r="P53" s="384"/>
      <c r="Q53" s="234" t="s">
        <v>192</v>
      </c>
      <c r="R53" s="383" t="e">
        <f>IF('行政コスト計算書及び純資産変動計算書(PL＆NW)円単位'!Q53:Q53=0, "-",ROUND('行政コスト計算書及び純資産変動計算書(PL＆NW)円単位'!Q53:Q53 /設定!$J$4, 0))</f>
        <v>#DIV/0!</v>
      </c>
      <c r="S53" s="401"/>
      <c r="T53" s="399"/>
      <c r="U53" s="400"/>
    </row>
    <row r="54" spans="1:21" s="11" customFormat="1" ht="15.15" customHeight="1">
      <c r="A54" s="52"/>
      <c r="B54" s="43" t="s">
        <v>15</v>
      </c>
      <c r="C54" s="43"/>
      <c r="D54" s="59"/>
      <c r="E54" s="60"/>
      <c r="F54" s="60"/>
      <c r="G54" s="61"/>
      <c r="H54" s="61"/>
      <c r="I54" s="61"/>
      <c r="J54" s="62"/>
      <c r="K54" s="43"/>
      <c r="L54" s="43"/>
      <c r="M54" s="43"/>
      <c r="N54" s="43"/>
      <c r="O54" s="396" t="e">
        <f>IF('行政コスト計算書及び純資産変動計算書(PL＆NW)円単位'!O54:P54=0, "-",ROUND('行政コスト計算書及び純資産変動計算書(PL＆NW)円単位'!O54:P54 /設定!$J$4, 0))</f>
        <v>#DIV/0!</v>
      </c>
      <c r="P54" s="397"/>
      <c r="Q54" s="234" t="s">
        <v>192</v>
      </c>
      <c r="R54" s="383" t="e">
        <f>IF('行政コスト計算書及び純資産変動計算書(PL＆NW)円単位'!Q54:Q54=0, "-",ROUND('行政コスト計算書及び純資産変動計算書(PL＆NW)円単位'!Q54:Q54 /設定!$J$4, 0))</f>
        <v>#DIV/0!</v>
      </c>
      <c r="S54" s="401"/>
      <c r="T54" s="383" t="e">
        <f>IF('行政コスト計算書及び純資産変動計算書(PL＆NW)円単位'!S54:S54=0, "-",ROUND('行政コスト計算書及び純資産変動計算書(PL＆NW)円単位'!S54:S54 /設定!$J$4, 0))</f>
        <v>#DIV/0!</v>
      </c>
      <c r="U54" s="384"/>
    </row>
    <row r="55" spans="1:21" s="11" customFormat="1" ht="15.15" customHeight="1">
      <c r="A55" s="63" t="s">
        <v>219</v>
      </c>
      <c r="B55" s="64"/>
      <c r="C55" s="65"/>
      <c r="D55" s="66"/>
      <c r="E55" s="67"/>
      <c r="F55" s="68"/>
      <c r="G55" s="68"/>
      <c r="H55" s="69"/>
      <c r="I55" s="68"/>
      <c r="J55" s="70"/>
      <c r="K55" s="64"/>
      <c r="L55" s="64"/>
      <c r="M55" s="64"/>
      <c r="N55" s="64"/>
      <c r="O55" s="387" t="e">
        <f>IF('行政コスト計算書及び純資産変動計算書(PL＆NW)円単位'!O55:P55=0, "-",ROUND('行政コスト計算書及び純資産変動計算書(PL＆NW)円単位'!O55:P55 /設定!$J$4, 0))</f>
        <v>#DIV/0!</v>
      </c>
      <c r="P55" s="388"/>
      <c r="Q55" s="235" t="s">
        <v>192</v>
      </c>
      <c r="R55" s="404" t="e">
        <f>IF('行政コスト計算書及び純資産変動計算書(PL＆NW)円単位'!Q55:Q55=0, "-",ROUND('行政コスト計算書及び純資産変動計算書(PL＆NW)円単位'!Q55:Q55 /設定!$J$4, 0))</f>
        <v>#DIV/0!</v>
      </c>
      <c r="S55" s="405"/>
      <c r="T55" s="387" t="e">
        <f>IF('行政コスト計算書及び純資産変動計算書(PL＆NW)円単位'!S55:S55=0, "-",ROUND('行政コスト計算書及び純資産変動計算書(PL＆NW)円単位'!S55:S55 /設定!$J$4, 0))</f>
        <v>#DIV/0!</v>
      </c>
      <c r="U55" s="388"/>
    </row>
    <row r="56" spans="1:21" s="11" customFormat="1" ht="15.15" customHeight="1" thickBot="1">
      <c r="A56" s="63" t="s">
        <v>112</v>
      </c>
      <c r="B56" s="64"/>
      <c r="C56" s="65"/>
      <c r="D56" s="66"/>
      <c r="E56" s="67"/>
      <c r="F56" s="68"/>
      <c r="G56" s="68"/>
      <c r="H56" s="69"/>
      <c r="I56" s="68"/>
      <c r="J56" s="70"/>
      <c r="K56" s="64"/>
      <c r="L56" s="64"/>
      <c r="M56" s="64"/>
      <c r="N56" s="64"/>
      <c r="O56" s="383" t="e">
        <f>IF('行政コスト計算書及び純資産変動計算書(PL＆NW)円単位'!O56:P56=0, "-",ROUND('行政コスト計算書及び純資産変動計算書(PL＆NW)円単位'!O56:P56 /設定!$J$4, 0))</f>
        <v>#DIV/0!</v>
      </c>
      <c r="P56" s="384"/>
      <c r="Q56" s="234" t="s">
        <v>192</v>
      </c>
      <c r="R56" s="406" t="e">
        <f>IF('行政コスト計算書及び純資産変動計算書(PL＆NW)円単位'!Q56:Q56=0, "-",ROUND('行政コスト計算書及び純資産変動計算書(PL＆NW)円単位'!Q56:Q56 /設定!$J$4, 0))</f>
        <v>#DIV/0!</v>
      </c>
      <c r="S56" s="407"/>
      <c r="T56" s="408" t="e">
        <f>IF('行政コスト計算書及び純資産変動計算書(PL＆NW)円単位'!S56:S56=0, "-",ROUND('行政コスト計算書及び純資産変動計算書(PL＆NW)円単位'!S56:S56 /設定!$J$4, 0))</f>
        <v>#DIV/0!</v>
      </c>
      <c r="U56" s="409"/>
    </row>
    <row r="57" spans="1:21" s="11" customFormat="1" ht="15.15" customHeight="1" thickBot="1">
      <c r="A57" s="71" t="s">
        <v>220</v>
      </c>
      <c r="B57" s="72"/>
      <c r="C57" s="73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410" t="e">
        <f>IF('行政コスト計算書及び純資産変動計算書(PL＆NW)円単位'!O57:P57=0, "-",ROUND('行政コスト計算書及び純資産変動計算書(PL＆NW)円単位'!O57:P57 /設定!$J$4, 0))</f>
        <v>#DIV/0!</v>
      </c>
      <c r="P57" s="411"/>
      <c r="Q57" s="237" t="s">
        <v>192</v>
      </c>
      <c r="R57" s="412" t="e">
        <f>IF('行政コスト計算書及び純資産変動計算書(PL＆NW)円単位'!Q57:Q57=0, "-",ROUND('行政コスト計算書及び純資産変動計算書(PL＆NW)円単位'!Q57:Q57 /設定!$J$4, 0))</f>
        <v>#DIV/0!</v>
      </c>
      <c r="S57" s="413"/>
      <c r="T57" s="410" t="e">
        <f>IF('行政コスト計算書及び純資産変動計算書(PL＆NW)円単位'!S57:S57=0, "-",ROUND('行政コスト計算書及び純資産変動計算書(PL＆NW)円単位'!S57:S57 /設定!$J$4, 0))</f>
        <v>#DIV/0!</v>
      </c>
      <c r="U57" s="411"/>
    </row>
    <row r="58" spans="1:21" s="11" customFormat="1" ht="12">
      <c r="O58" s="74"/>
      <c r="P58" s="74"/>
      <c r="Q58" s="74"/>
      <c r="R58" s="74"/>
      <c r="S58" s="74"/>
      <c r="T58" s="74"/>
      <c r="U58" s="74"/>
    </row>
    <row r="59" spans="1:21" s="11" customFormat="1" ht="12"/>
  </sheetData>
  <mergeCells count="91">
    <mergeCell ref="O13:P13"/>
    <mergeCell ref="R2:U2"/>
    <mergeCell ref="A3:U3"/>
    <mergeCell ref="A4:U4"/>
    <mergeCell ref="A5:U5"/>
    <mergeCell ref="A7:N7"/>
    <mergeCell ref="O7:P7"/>
    <mergeCell ref="O8:P8"/>
    <mergeCell ref="O9:P9"/>
    <mergeCell ref="O10:P10"/>
    <mergeCell ref="O11:P11"/>
    <mergeCell ref="O12:P12"/>
    <mergeCell ref="O25:P25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37:P37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8:P38"/>
    <mergeCell ref="O39:P39"/>
    <mergeCell ref="O40:P40"/>
    <mergeCell ref="R40:U40"/>
    <mergeCell ref="O41:P41"/>
    <mergeCell ref="R41:S41"/>
    <mergeCell ref="T41:U41"/>
    <mergeCell ref="O42:P42"/>
    <mergeCell ref="R42:S42"/>
    <mergeCell ref="T42:U42"/>
    <mergeCell ref="O43:P43"/>
    <mergeCell ref="R43:S43"/>
    <mergeCell ref="T43:U43"/>
    <mergeCell ref="O44:P44"/>
    <mergeCell ref="R44:S44"/>
    <mergeCell ref="T44:U44"/>
    <mergeCell ref="O45:P45"/>
    <mergeCell ref="R45:S45"/>
    <mergeCell ref="T45:U45"/>
    <mergeCell ref="O46:P46"/>
    <mergeCell ref="R46:S46"/>
    <mergeCell ref="T46:U46"/>
    <mergeCell ref="O47:P47"/>
    <mergeCell ref="R47:S47"/>
    <mergeCell ref="T47:U47"/>
    <mergeCell ref="O48:P48"/>
    <mergeCell ref="R48:S48"/>
    <mergeCell ref="T48:U48"/>
    <mergeCell ref="O49:P49"/>
    <mergeCell ref="R49:S49"/>
    <mergeCell ref="T49:U49"/>
    <mergeCell ref="O50:P50"/>
    <mergeCell ref="R50:S50"/>
    <mergeCell ref="T50:U50"/>
    <mergeCell ref="O51:P51"/>
    <mergeCell ref="R51:S51"/>
    <mergeCell ref="T51:U51"/>
    <mergeCell ref="O52:P52"/>
    <mergeCell ref="R52:S52"/>
    <mergeCell ref="T52:U52"/>
    <mergeCell ref="O53:P53"/>
    <mergeCell ref="R53:S53"/>
    <mergeCell ref="T53:U53"/>
    <mergeCell ref="O54:P54"/>
    <mergeCell ref="R54:S54"/>
    <mergeCell ref="T54:U54"/>
    <mergeCell ref="O55:P55"/>
    <mergeCell ref="R55:S55"/>
    <mergeCell ref="T55:U55"/>
    <mergeCell ref="O56:P56"/>
    <mergeCell ref="R56:S56"/>
    <mergeCell ref="T56:U56"/>
    <mergeCell ref="O57:P57"/>
    <mergeCell ref="R57:S57"/>
    <mergeCell ref="T57:U57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scale="91" firstPageNumber="5" fitToHeight="0" orientation="portrait" useFirstPageNumber="1" r:id="rId1"/>
  <headerFooter alignWithMargins="0">
    <oddHeader>&amp;L&amp;A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rgb="FFFFFF99"/>
  </sheetPr>
  <dimension ref="A1:M60"/>
  <sheetViews>
    <sheetView topLeftCell="A2" zoomScaleNormal="100" zoomScaleSheetLayoutView="96" workbookViewId="0">
      <selection activeCell="A2" sqref="A2"/>
    </sheetView>
  </sheetViews>
  <sheetFormatPr defaultRowHeight="10.8"/>
  <cols>
    <col min="1" max="10" width="2.625" customWidth="1"/>
    <col min="11" max="11" width="9.375" customWidth="1"/>
    <col min="12" max="12" width="21.375" customWidth="1"/>
  </cols>
  <sheetData>
    <row r="1" spans="1:13" hidden="1"/>
    <row r="2" spans="1:13" ht="18" customHeight="1">
      <c r="L2" s="75"/>
      <c r="M2" s="76"/>
    </row>
    <row r="3" spans="1:13" ht="19.2">
      <c r="A3" s="77"/>
      <c r="B3" s="303" t="s">
        <v>182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1:13" ht="14.4" customHeight="1">
      <c r="A4" s="13"/>
      <c r="B4" s="351" t="str">
        <f>'資金収支計算書(CF)円単位'!B4:L4</f>
        <v>自　令和 5年 4月 1日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</row>
    <row r="5" spans="1:13" ht="14.4" customHeight="1">
      <c r="A5" s="13"/>
      <c r="B5" s="351" t="str">
        <f>'資金収支計算書(CF)円単位'!B5:L5</f>
        <v>至　令和 6年 3月31日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</row>
    <row r="6" spans="1:13" ht="14.1" customHeight="1" thickBot="1">
      <c r="A6" s="13"/>
      <c r="B6" s="78" t="str">
        <f>IF('貸借対照表(BS)円単位'!B5&lt;&gt;"",'貸借対照表(BS)円単位'!B5,"")</f>
        <v>全体</v>
      </c>
      <c r="C6" s="78"/>
      <c r="D6" s="78"/>
      <c r="E6" s="78"/>
      <c r="F6" s="78"/>
      <c r="G6" s="78"/>
      <c r="H6" s="78"/>
      <c r="I6" s="78"/>
      <c r="J6" s="78"/>
      <c r="K6" s="78"/>
      <c r="L6" s="79" t="s">
        <v>157</v>
      </c>
    </row>
    <row r="7" spans="1:13" ht="14.1" customHeight="1">
      <c r="A7" s="13"/>
      <c r="B7" s="352" t="s">
        <v>1</v>
      </c>
      <c r="C7" s="353"/>
      <c r="D7" s="353"/>
      <c r="E7" s="353"/>
      <c r="F7" s="353"/>
      <c r="G7" s="353"/>
      <c r="H7" s="353"/>
      <c r="I7" s="354"/>
      <c r="J7" s="354"/>
      <c r="K7" s="355"/>
      <c r="L7" s="359" t="s">
        <v>2</v>
      </c>
      <c r="M7" s="419" t="s">
        <v>189</v>
      </c>
    </row>
    <row r="8" spans="1:13" ht="14.1" customHeight="1" thickBot="1">
      <c r="A8" s="13"/>
      <c r="B8" s="356"/>
      <c r="C8" s="357"/>
      <c r="D8" s="357"/>
      <c r="E8" s="357"/>
      <c r="F8" s="357"/>
      <c r="G8" s="357"/>
      <c r="H8" s="357"/>
      <c r="I8" s="357"/>
      <c r="J8" s="357"/>
      <c r="K8" s="358"/>
      <c r="L8" s="360"/>
      <c r="M8" s="420"/>
    </row>
    <row r="9" spans="1:13" ht="14.1" customHeight="1">
      <c r="A9" s="80"/>
      <c r="B9" s="81" t="s">
        <v>115</v>
      </c>
      <c r="C9" s="82"/>
      <c r="D9" s="82"/>
      <c r="E9" s="83"/>
      <c r="F9" s="83"/>
      <c r="G9" s="39"/>
      <c r="H9" s="83"/>
      <c r="I9" s="39"/>
      <c r="J9" s="39"/>
      <c r="K9" s="84"/>
      <c r="L9" s="85"/>
      <c r="M9" s="238"/>
    </row>
    <row r="10" spans="1:13" ht="14.1" customHeight="1">
      <c r="A10" s="32"/>
      <c r="B10" s="17"/>
      <c r="C10" s="53" t="s">
        <v>116</v>
      </c>
      <c r="D10" s="53"/>
      <c r="E10" s="51"/>
      <c r="F10" s="51"/>
      <c r="G10" s="13"/>
      <c r="H10" s="51"/>
      <c r="I10" s="13"/>
      <c r="J10" s="13"/>
      <c r="K10" s="27"/>
      <c r="L10" s="16" t="e">
        <f>IF('資金収支計算書(CF)円単位'!L10=0, "-",ROUND('資金収支計算書(CF)円単位'!L10 /設定!$J$4, 0))</f>
        <v>#DIV/0!</v>
      </c>
      <c r="M10" s="238" t="str">
        <f t="shared" ref="M10:M20" si="0">IFERROR(L10/$L$10,"-")</f>
        <v>-</v>
      </c>
    </row>
    <row r="11" spans="1:13" ht="14.1" customHeight="1">
      <c r="A11" s="32"/>
      <c r="B11" s="17"/>
      <c r="C11" s="53"/>
      <c r="D11" s="53" t="s">
        <v>117</v>
      </c>
      <c r="E11" s="51"/>
      <c r="F11" s="51"/>
      <c r="G11" s="51"/>
      <c r="H11" s="51"/>
      <c r="I11" s="13"/>
      <c r="J11" s="13"/>
      <c r="K11" s="27"/>
      <c r="L11" s="16" t="e">
        <f>IF('資金収支計算書(CF)円単位'!L11=0, "-",ROUND('資金収支計算書(CF)円単位'!L11 /設定!$J$4, 0))</f>
        <v>#DIV/0!</v>
      </c>
      <c r="M11" s="238" t="str">
        <f t="shared" si="0"/>
        <v>-</v>
      </c>
    </row>
    <row r="12" spans="1:13" ht="14.1" customHeight="1">
      <c r="A12" s="32"/>
      <c r="B12" s="17"/>
      <c r="C12" s="53"/>
      <c r="D12" s="53"/>
      <c r="E12" s="87" t="s">
        <v>118</v>
      </c>
      <c r="F12" s="51"/>
      <c r="G12" s="51"/>
      <c r="H12" s="51"/>
      <c r="I12" s="13"/>
      <c r="J12" s="13"/>
      <c r="K12" s="27"/>
      <c r="L12" s="16" t="e">
        <f>IF('資金収支計算書(CF)円単位'!L12=0, "-",ROUND('資金収支計算書(CF)円単位'!L12 /設定!$J$4, 0))</f>
        <v>#DIV/0!</v>
      </c>
      <c r="M12" s="238" t="str">
        <f t="shared" si="0"/>
        <v>-</v>
      </c>
    </row>
    <row r="13" spans="1:13" ht="14.1" customHeight="1">
      <c r="A13" s="32"/>
      <c r="B13" s="17"/>
      <c r="C13" s="53"/>
      <c r="D13" s="53"/>
      <c r="E13" s="87" t="s">
        <v>119</v>
      </c>
      <c r="F13" s="51"/>
      <c r="G13" s="51"/>
      <c r="H13" s="51"/>
      <c r="I13" s="13"/>
      <c r="J13" s="13"/>
      <c r="K13" s="27"/>
      <c r="L13" s="16" t="e">
        <f>IF('資金収支計算書(CF)円単位'!L13=0, "-",ROUND('資金収支計算書(CF)円単位'!L13 /設定!$J$4, 0))</f>
        <v>#DIV/0!</v>
      </c>
      <c r="M13" s="238" t="str">
        <f t="shared" si="0"/>
        <v>-</v>
      </c>
    </row>
    <row r="14" spans="1:13" ht="14.1" customHeight="1">
      <c r="A14" s="32"/>
      <c r="B14" s="12"/>
      <c r="C14" s="13"/>
      <c r="D14" s="13"/>
      <c r="E14" s="20" t="s">
        <v>120</v>
      </c>
      <c r="F14" s="13"/>
      <c r="G14" s="13"/>
      <c r="H14" s="13"/>
      <c r="I14" s="13"/>
      <c r="J14" s="13"/>
      <c r="K14" s="27"/>
      <c r="L14" s="16" t="e">
        <f>IF('資金収支計算書(CF)円単位'!L14=0, "-",ROUND('資金収支計算書(CF)円単位'!L14 /設定!$J$4, 0))</f>
        <v>#DIV/0!</v>
      </c>
      <c r="M14" s="238" t="str">
        <f t="shared" si="0"/>
        <v>-</v>
      </c>
    </row>
    <row r="15" spans="1:13" ht="14.1" customHeight="1">
      <c r="A15" s="32"/>
      <c r="B15" s="88"/>
      <c r="C15" s="15"/>
      <c r="D15" s="13"/>
      <c r="E15" s="15" t="s">
        <v>121</v>
      </c>
      <c r="F15" s="15"/>
      <c r="G15" s="15"/>
      <c r="H15" s="15"/>
      <c r="I15" s="13"/>
      <c r="J15" s="13"/>
      <c r="K15" s="27"/>
      <c r="L15" s="16" t="e">
        <f>IF('資金収支計算書(CF)円単位'!L15=0, "-",ROUND('資金収支計算書(CF)円単位'!L15 /設定!$J$4, 0))</f>
        <v>#DIV/0!</v>
      </c>
      <c r="M15" s="238" t="str">
        <f t="shared" si="0"/>
        <v>-</v>
      </c>
    </row>
    <row r="16" spans="1:13" ht="14.1" customHeight="1">
      <c r="A16" s="32"/>
      <c r="B16" s="12"/>
      <c r="C16" s="15"/>
      <c r="D16" s="20" t="s">
        <v>122</v>
      </c>
      <c r="E16" s="15"/>
      <c r="F16" s="15"/>
      <c r="G16" s="15"/>
      <c r="H16" s="15"/>
      <c r="I16" s="13"/>
      <c r="J16" s="13"/>
      <c r="K16" s="27"/>
      <c r="L16" s="16" t="e">
        <f>IF('資金収支計算書(CF)円単位'!L16=0, "-",ROUND('資金収支計算書(CF)円単位'!L16 /設定!$J$4, 0))</f>
        <v>#DIV/0!</v>
      </c>
      <c r="M16" s="238" t="str">
        <f t="shared" si="0"/>
        <v>-</v>
      </c>
    </row>
    <row r="17" spans="1:13" ht="14.1" customHeight="1">
      <c r="A17" s="32"/>
      <c r="B17" s="12"/>
      <c r="C17" s="15"/>
      <c r="D17" s="15"/>
      <c r="E17" s="20" t="s">
        <v>123</v>
      </c>
      <c r="F17" s="15"/>
      <c r="G17" s="15"/>
      <c r="H17" s="15"/>
      <c r="I17" s="13"/>
      <c r="J17" s="13"/>
      <c r="K17" s="27"/>
      <c r="L17" s="16" t="e">
        <f>IF('資金収支計算書(CF)円単位'!L17=0, "-",ROUND('資金収支計算書(CF)円単位'!L17 /設定!$J$4, 0))</f>
        <v>#DIV/0!</v>
      </c>
      <c r="M17" s="238" t="str">
        <f t="shared" si="0"/>
        <v>-</v>
      </c>
    </row>
    <row r="18" spans="1:13" ht="14.1" customHeight="1">
      <c r="A18" s="32"/>
      <c r="B18" s="12"/>
      <c r="C18" s="15"/>
      <c r="D18" s="15"/>
      <c r="E18" s="20" t="s">
        <v>124</v>
      </c>
      <c r="F18" s="15"/>
      <c r="G18" s="15"/>
      <c r="H18" s="15"/>
      <c r="I18" s="13"/>
      <c r="J18" s="13"/>
      <c r="K18" s="27"/>
      <c r="L18" s="16" t="e">
        <f>IF('資金収支計算書(CF)円単位'!L18=0, "-",ROUND('資金収支計算書(CF)円単位'!L18 /設定!$J$4, 0))</f>
        <v>#DIV/0!</v>
      </c>
      <c r="M18" s="238" t="str">
        <f t="shared" si="0"/>
        <v>-</v>
      </c>
    </row>
    <row r="19" spans="1:13" ht="14.1" customHeight="1">
      <c r="A19" s="32"/>
      <c r="B19" s="12"/>
      <c r="C19" s="13"/>
      <c r="D19" s="15"/>
      <c r="E19" s="20" t="s">
        <v>125</v>
      </c>
      <c r="F19" s="15"/>
      <c r="G19" s="15"/>
      <c r="H19" s="15"/>
      <c r="I19" s="13"/>
      <c r="J19" s="13"/>
      <c r="K19" s="27"/>
      <c r="L19" s="16" t="str">
        <f>IF('資金収支計算書(CF)円単位'!L19=0, "-",ROUND('資金収支計算書(CF)円単位'!L19 /設定!$J$4, 0))</f>
        <v>-</v>
      </c>
      <c r="M19" s="238" t="str">
        <f t="shared" si="0"/>
        <v>-</v>
      </c>
    </row>
    <row r="20" spans="1:13" ht="14.1" customHeight="1">
      <c r="A20" s="32"/>
      <c r="B20" s="12"/>
      <c r="C20" s="13"/>
      <c r="D20" s="14"/>
      <c r="E20" s="15" t="s">
        <v>121</v>
      </c>
      <c r="F20" s="13"/>
      <c r="G20" s="15"/>
      <c r="H20" s="15"/>
      <c r="I20" s="13"/>
      <c r="J20" s="13"/>
      <c r="K20" s="27"/>
      <c r="L20" s="16" t="e">
        <f>IF('資金収支計算書(CF)円単位'!L20=0, "-",ROUND('資金収支計算書(CF)円単位'!L20 /設定!$J$4, 0))</f>
        <v>#DIV/0!</v>
      </c>
      <c r="M20" s="238" t="str">
        <f t="shared" si="0"/>
        <v>-</v>
      </c>
    </row>
    <row r="21" spans="1:13" ht="14.1" customHeight="1">
      <c r="A21" s="32"/>
      <c r="B21" s="12"/>
      <c r="C21" s="13" t="s">
        <v>126</v>
      </c>
      <c r="D21" s="14"/>
      <c r="E21" s="15"/>
      <c r="F21" s="15"/>
      <c r="G21" s="15"/>
      <c r="H21" s="15"/>
      <c r="I21" s="13"/>
      <c r="J21" s="13"/>
      <c r="K21" s="27"/>
      <c r="L21" s="16" t="e">
        <f>IF('資金収支計算書(CF)円単位'!L21=0, "-",ROUND('資金収支計算書(CF)円単位'!L21 /設定!$J$4, 0))</f>
        <v>#DIV/0!</v>
      </c>
      <c r="M21" s="238" t="str">
        <f>IFERROR(L21/$L$21,"-")</f>
        <v>-</v>
      </c>
    </row>
    <row r="22" spans="1:13" ht="14.1" customHeight="1">
      <c r="A22" s="32"/>
      <c r="B22" s="12"/>
      <c r="C22" s="13"/>
      <c r="D22" s="19" t="s">
        <v>127</v>
      </c>
      <c r="E22" s="15"/>
      <c r="F22" s="15"/>
      <c r="G22" s="15"/>
      <c r="H22" s="15"/>
      <c r="I22" s="13"/>
      <c r="J22" s="13"/>
      <c r="K22" s="27"/>
      <c r="L22" s="16" t="e">
        <f>IF('資金収支計算書(CF)円単位'!L22=0, "-",ROUND('資金収支計算書(CF)円単位'!L22 /設定!$J$4, 0))</f>
        <v>#DIV/0!</v>
      </c>
      <c r="M22" s="238" t="str">
        <f t="shared" ref="M22:M25" si="1">IFERROR(L22/$L$21,"-")</f>
        <v>-</v>
      </c>
    </row>
    <row r="23" spans="1:13" ht="14.1" customHeight="1">
      <c r="A23" s="32"/>
      <c r="B23" s="12"/>
      <c r="C23" s="13"/>
      <c r="D23" s="19" t="s">
        <v>128</v>
      </c>
      <c r="E23" s="15"/>
      <c r="F23" s="15"/>
      <c r="G23" s="15"/>
      <c r="H23" s="15"/>
      <c r="I23" s="13"/>
      <c r="J23" s="13"/>
      <c r="K23" s="27"/>
      <c r="L23" s="16" t="e">
        <f>IF('資金収支計算書(CF)円単位'!L23=0, "-",ROUND('資金収支計算書(CF)円単位'!L23 /設定!$J$4, 0))</f>
        <v>#DIV/0!</v>
      </c>
      <c r="M23" s="238" t="str">
        <f t="shared" si="1"/>
        <v>-</v>
      </c>
    </row>
    <row r="24" spans="1:13" ht="14.1" customHeight="1">
      <c r="A24" s="32"/>
      <c r="B24" s="12"/>
      <c r="C24" s="13"/>
      <c r="D24" s="19" t="s">
        <v>129</v>
      </c>
      <c r="E24" s="15"/>
      <c r="F24" s="15"/>
      <c r="G24" s="15"/>
      <c r="H24" s="15"/>
      <c r="I24" s="13"/>
      <c r="J24" s="13"/>
      <c r="K24" s="27"/>
      <c r="L24" s="16" t="e">
        <f>IF('資金収支計算書(CF)円単位'!L24=0, "-",ROUND('資金収支計算書(CF)円単位'!L24 /設定!$J$4, 0))</f>
        <v>#DIV/0!</v>
      </c>
      <c r="M24" s="238" t="str">
        <f t="shared" si="1"/>
        <v>-</v>
      </c>
    </row>
    <row r="25" spans="1:13" ht="14.1" customHeight="1">
      <c r="A25" s="32"/>
      <c r="B25" s="12"/>
      <c r="C25" s="13"/>
      <c r="D25" s="14" t="s">
        <v>130</v>
      </c>
      <c r="E25" s="15"/>
      <c r="F25" s="15"/>
      <c r="G25" s="15"/>
      <c r="H25" s="14"/>
      <c r="I25" s="13"/>
      <c r="J25" s="13"/>
      <c r="K25" s="27"/>
      <c r="L25" s="16" t="e">
        <f>IF('資金収支計算書(CF)円単位'!L25=0, "-",ROUND('資金収支計算書(CF)円単位'!L25 /設定!$J$4, 0))</f>
        <v>#DIV/0!</v>
      </c>
      <c r="M25" s="238" t="str">
        <f t="shared" si="1"/>
        <v>-</v>
      </c>
    </row>
    <row r="26" spans="1:13" ht="14.1" customHeight="1">
      <c r="A26" s="32"/>
      <c r="B26" s="12"/>
      <c r="C26" s="13" t="s">
        <v>131</v>
      </c>
      <c r="D26" s="14"/>
      <c r="E26" s="15"/>
      <c r="F26" s="15"/>
      <c r="G26" s="15"/>
      <c r="H26" s="14"/>
      <c r="I26" s="13"/>
      <c r="J26" s="13"/>
      <c r="K26" s="27"/>
      <c r="L26" s="16" t="str">
        <f>IF('資金収支計算書(CF)円単位'!L26=0, "-",ROUND('資金収支計算書(CF)円単位'!L26 /設定!$J$4, 0))</f>
        <v>-</v>
      </c>
      <c r="M26" s="238" t="str">
        <f>IFERROR(L26/$L$26,"-")</f>
        <v>-</v>
      </c>
    </row>
    <row r="27" spans="1:13" ht="14.1" customHeight="1">
      <c r="A27" s="32"/>
      <c r="B27" s="12"/>
      <c r="C27" s="13"/>
      <c r="D27" s="19" t="s">
        <v>132</v>
      </c>
      <c r="E27" s="15"/>
      <c r="F27" s="15"/>
      <c r="G27" s="15"/>
      <c r="H27" s="15"/>
      <c r="I27" s="13"/>
      <c r="J27" s="13"/>
      <c r="K27" s="27"/>
      <c r="L27" s="16" t="str">
        <f>IF('資金収支計算書(CF)円単位'!L27=0, "-",ROUND('資金収支計算書(CF)円単位'!L27 /設定!$J$4, 0))</f>
        <v>-</v>
      </c>
      <c r="M27" s="238" t="str">
        <f>IFERROR(L27/$L$26,"-")</f>
        <v>-</v>
      </c>
    </row>
    <row r="28" spans="1:13" ht="14.1" customHeight="1">
      <c r="A28" s="32"/>
      <c r="B28" s="12"/>
      <c r="C28" s="13"/>
      <c r="D28" s="14" t="s">
        <v>121</v>
      </c>
      <c r="E28" s="15"/>
      <c r="F28" s="15"/>
      <c r="G28" s="15"/>
      <c r="H28" s="15"/>
      <c r="I28" s="13"/>
      <c r="J28" s="13"/>
      <c r="K28" s="27"/>
      <c r="L28" s="16" t="str">
        <f>IF('資金収支計算書(CF)円単位'!L28=0, "-",ROUND('資金収支計算書(CF)円単位'!L28 /設定!$J$4, 0))</f>
        <v>-</v>
      </c>
      <c r="M28" s="238" t="str">
        <f>IFERROR(L28/$L$26,"-")</f>
        <v>-</v>
      </c>
    </row>
    <row r="29" spans="1:13" ht="14.1" customHeight="1">
      <c r="A29" s="32"/>
      <c r="B29" s="12"/>
      <c r="C29" s="13" t="s">
        <v>133</v>
      </c>
      <c r="D29" s="14"/>
      <c r="E29" s="15"/>
      <c r="F29" s="15"/>
      <c r="G29" s="15"/>
      <c r="H29" s="15"/>
      <c r="I29" s="13"/>
      <c r="J29" s="13"/>
      <c r="K29" s="27"/>
      <c r="L29" s="16" t="e">
        <f>IF('資金収支計算書(CF)円単位'!L29=0, "-",ROUND('資金収支計算書(CF)円単位'!L29 /設定!$J$4, 0))</f>
        <v>#DIV/0!</v>
      </c>
      <c r="M29" s="239" t="s">
        <v>205</v>
      </c>
    </row>
    <row r="30" spans="1:13" ht="14.1" customHeight="1">
      <c r="A30" s="32"/>
      <c r="B30" s="45" t="s">
        <v>134</v>
      </c>
      <c r="C30" s="46"/>
      <c r="D30" s="47"/>
      <c r="E30" s="89"/>
      <c r="F30" s="89"/>
      <c r="G30" s="89"/>
      <c r="H30" s="89"/>
      <c r="I30" s="46"/>
      <c r="J30" s="46"/>
      <c r="K30" s="90"/>
      <c r="L30" s="203" t="e">
        <f>IF('資金収支計算書(CF)円単位'!L30=0, "-",ROUND('資金収支計算書(CF)円単位'!L30 /設定!$J$4, 0))</f>
        <v>#DIV/0!</v>
      </c>
      <c r="M30" s="239" t="s">
        <v>221</v>
      </c>
    </row>
    <row r="31" spans="1:13" ht="14.1" customHeight="1">
      <c r="A31" s="32"/>
      <c r="B31" s="12" t="s">
        <v>135</v>
      </c>
      <c r="C31" s="13"/>
      <c r="D31" s="14"/>
      <c r="E31" s="15"/>
      <c r="F31" s="15"/>
      <c r="G31" s="15"/>
      <c r="H31" s="14"/>
      <c r="I31" s="13"/>
      <c r="J31" s="13"/>
      <c r="K31" s="27"/>
      <c r="L31" s="16"/>
      <c r="M31" s="238"/>
    </row>
    <row r="32" spans="1:13" ht="14.1" customHeight="1">
      <c r="A32" s="32"/>
      <c r="B32" s="12"/>
      <c r="C32" s="13" t="s">
        <v>136</v>
      </c>
      <c r="D32" s="14"/>
      <c r="E32" s="15"/>
      <c r="F32" s="15"/>
      <c r="G32" s="15"/>
      <c r="H32" s="15"/>
      <c r="I32" s="13"/>
      <c r="J32" s="13"/>
      <c r="K32" s="27"/>
      <c r="L32" s="16" t="e">
        <f>IF('資金収支計算書(CF)円単位'!L32=0, "-",ROUND('資金収支計算書(CF)円単位'!L32 /設定!$J$4, 0))</f>
        <v>#DIV/0!</v>
      </c>
      <c r="M32" s="238" t="str">
        <f t="shared" ref="M32:M37" si="2">IFERROR(L32/$L$32,"-")</f>
        <v>-</v>
      </c>
    </row>
    <row r="33" spans="1:13" ht="14.1" customHeight="1">
      <c r="A33" s="32"/>
      <c r="B33" s="12"/>
      <c r="C33" s="13"/>
      <c r="D33" s="19" t="s">
        <v>137</v>
      </c>
      <c r="E33" s="15"/>
      <c r="F33" s="15"/>
      <c r="G33" s="15"/>
      <c r="H33" s="15"/>
      <c r="I33" s="13"/>
      <c r="J33" s="13"/>
      <c r="K33" s="27"/>
      <c r="L33" s="16" t="e">
        <f>IF('資金収支計算書(CF)円単位'!L33=0, "-",ROUND('資金収支計算書(CF)円単位'!L33 /設定!$J$4, 0))</f>
        <v>#DIV/0!</v>
      </c>
      <c r="M33" s="238" t="str">
        <f t="shared" si="2"/>
        <v>-</v>
      </c>
    </row>
    <row r="34" spans="1:13" ht="14.1" customHeight="1">
      <c r="A34" s="32"/>
      <c r="B34" s="12"/>
      <c r="C34" s="13"/>
      <c r="D34" s="19" t="s">
        <v>138</v>
      </c>
      <c r="E34" s="15"/>
      <c r="F34" s="15"/>
      <c r="G34" s="15"/>
      <c r="H34" s="15"/>
      <c r="I34" s="13"/>
      <c r="J34" s="13"/>
      <c r="K34" s="27"/>
      <c r="L34" s="16" t="e">
        <f>IF('資金収支計算書(CF)円単位'!L34=0, "-",ROUND('資金収支計算書(CF)円単位'!L34 /設定!$J$4, 0))</f>
        <v>#DIV/0!</v>
      </c>
      <c r="M34" s="238" t="str">
        <f t="shared" si="2"/>
        <v>-</v>
      </c>
    </row>
    <row r="35" spans="1:13" ht="14.1" customHeight="1">
      <c r="A35" s="32"/>
      <c r="B35" s="12"/>
      <c r="C35" s="13"/>
      <c r="D35" s="19" t="s">
        <v>139</v>
      </c>
      <c r="E35" s="15"/>
      <c r="F35" s="15"/>
      <c r="G35" s="15"/>
      <c r="H35" s="15"/>
      <c r="I35" s="13"/>
      <c r="J35" s="13"/>
      <c r="K35" s="27"/>
      <c r="L35" s="16" t="str">
        <f>IF('資金収支計算書(CF)円単位'!L35=0, "-",ROUND('資金収支計算書(CF)円単位'!L35 /設定!$J$4, 0))</f>
        <v>-</v>
      </c>
      <c r="M35" s="238" t="str">
        <f t="shared" si="2"/>
        <v>-</v>
      </c>
    </row>
    <row r="36" spans="1:13" ht="14.1" customHeight="1">
      <c r="A36" s="32"/>
      <c r="B36" s="12"/>
      <c r="C36" s="13"/>
      <c r="D36" s="19" t="s">
        <v>140</v>
      </c>
      <c r="E36" s="15"/>
      <c r="F36" s="15"/>
      <c r="G36" s="15"/>
      <c r="H36" s="15"/>
      <c r="I36" s="13"/>
      <c r="J36" s="13"/>
      <c r="K36" s="27"/>
      <c r="L36" s="16" t="e">
        <f>IF('資金収支計算書(CF)円単位'!L36=0, "-",ROUND('資金収支計算書(CF)円単位'!L36 /設定!$J$4, 0))</f>
        <v>#DIV/0!</v>
      </c>
      <c r="M36" s="238" t="str">
        <f t="shared" si="2"/>
        <v>-</v>
      </c>
    </row>
    <row r="37" spans="1:13" ht="14.1" customHeight="1">
      <c r="A37" s="32"/>
      <c r="B37" s="12"/>
      <c r="C37" s="13"/>
      <c r="D37" s="14" t="s">
        <v>121</v>
      </c>
      <c r="E37" s="15"/>
      <c r="F37" s="15"/>
      <c r="G37" s="15"/>
      <c r="H37" s="15"/>
      <c r="I37" s="13"/>
      <c r="J37" s="13"/>
      <c r="K37" s="27"/>
      <c r="L37" s="16" t="str">
        <f>IF('資金収支計算書(CF)円単位'!L37=0, "-",ROUND('資金収支計算書(CF)円単位'!L37 /設定!$J$4, 0))</f>
        <v>-</v>
      </c>
      <c r="M37" s="238" t="str">
        <f t="shared" si="2"/>
        <v>-</v>
      </c>
    </row>
    <row r="38" spans="1:13" ht="14.1" customHeight="1">
      <c r="A38" s="32"/>
      <c r="B38" s="12"/>
      <c r="C38" s="13" t="s">
        <v>141</v>
      </c>
      <c r="D38" s="14"/>
      <c r="E38" s="15"/>
      <c r="F38" s="15"/>
      <c r="G38" s="15"/>
      <c r="H38" s="14"/>
      <c r="I38" s="13"/>
      <c r="J38" s="13"/>
      <c r="K38" s="27"/>
      <c r="L38" s="16" t="e">
        <f>IF('資金収支計算書(CF)円単位'!L38=0, "-",ROUND('資金収支計算書(CF)円単位'!L38 /設定!$J$4, 0))</f>
        <v>#DIV/0!</v>
      </c>
      <c r="M38" s="238" t="str">
        <f t="shared" ref="M38:M43" si="3">IFERROR(L38/$L$38,"-")</f>
        <v>-</v>
      </c>
    </row>
    <row r="39" spans="1:13" ht="14.1" customHeight="1">
      <c r="A39" s="32"/>
      <c r="B39" s="12"/>
      <c r="C39" s="13"/>
      <c r="D39" s="19" t="s">
        <v>128</v>
      </c>
      <c r="E39" s="15"/>
      <c r="F39" s="15"/>
      <c r="G39" s="15"/>
      <c r="H39" s="14"/>
      <c r="I39" s="13"/>
      <c r="J39" s="13"/>
      <c r="K39" s="27"/>
      <c r="L39" s="16" t="e">
        <f>IF('資金収支計算書(CF)円単位'!L39=0, "-",ROUND('資金収支計算書(CF)円単位'!L39 /設定!$J$4, 0))</f>
        <v>#DIV/0!</v>
      </c>
      <c r="M39" s="238" t="str">
        <f t="shared" si="3"/>
        <v>-</v>
      </c>
    </row>
    <row r="40" spans="1:13" ht="14.1" customHeight="1">
      <c r="A40" s="32"/>
      <c r="B40" s="12"/>
      <c r="C40" s="13"/>
      <c r="D40" s="19" t="s">
        <v>142</v>
      </c>
      <c r="E40" s="15"/>
      <c r="F40" s="15"/>
      <c r="G40" s="15"/>
      <c r="H40" s="14"/>
      <c r="I40" s="13"/>
      <c r="J40" s="13"/>
      <c r="K40" s="27"/>
      <c r="L40" s="16" t="e">
        <f>IF('資金収支計算書(CF)円単位'!L40=0, "-",ROUND('資金収支計算書(CF)円単位'!L40 /設定!$J$4, 0))</f>
        <v>#DIV/0!</v>
      </c>
      <c r="M40" s="238" t="str">
        <f t="shared" si="3"/>
        <v>-</v>
      </c>
    </row>
    <row r="41" spans="1:13" ht="14.1" customHeight="1">
      <c r="A41" s="32"/>
      <c r="B41" s="12"/>
      <c r="C41" s="13"/>
      <c r="D41" s="19" t="s">
        <v>143</v>
      </c>
      <c r="E41" s="15"/>
      <c r="F41" s="13"/>
      <c r="G41" s="15"/>
      <c r="H41" s="15"/>
      <c r="I41" s="13"/>
      <c r="J41" s="13"/>
      <c r="K41" s="27"/>
      <c r="L41" s="16" t="e">
        <f>IF('資金収支計算書(CF)円単位'!L41=0, "-",ROUND('資金収支計算書(CF)円単位'!L41 /設定!$J$4, 0))</f>
        <v>#DIV/0!</v>
      </c>
      <c r="M41" s="238" t="str">
        <f t="shared" si="3"/>
        <v>-</v>
      </c>
    </row>
    <row r="42" spans="1:13" ht="14.1" customHeight="1">
      <c r="A42" s="32"/>
      <c r="B42" s="12"/>
      <c r="C42" s="13"/>
      <c r="D42" s="19" t="s">
        <v>144</v>
      </c>
      <c r="E42" s="15"/>
      <c r="F42" s="13"/>
      <c r="G42" s="15"/>
      <c r="H42" s="15"/>
      <c r="I42" s="13"/>
      <c r="J42" s="13"/>
      <c r="K42" s="27"/>
      <c r="L42" s="16" t="e">
        <f>IF('資金収支計算書(CF)円単位'!L42=0, "-",ROUND('資金収支計算書(CF)円単位'!L42 /設定!$J$4, 0))</f>
        <v>#DIV/0!</v>
      </c>
      <c r="M42" s="238" t="str">
        <f t="shared" si="3"/>
        <v>-</v>
      </c>
    </row>
    <row r="43" spans="1:13" ht="14.1" customHeight="1">
      <c r="A43" s="32"/>
      <c r="B43" s="12"/>
      <c r="C43" s="13"/>
      <c r="D43" s="14" t="s">
        <v>130</v>
      </c>
      <c r="E43" s="15"/>
      <c r="F43" s="15"/>
      <c r="G43" s="15"/>
      <c r="H43" s="15"/>
      <c r="I43" s="13"/>
      <c r="J43" s="13"/>
      <c r="K43" s="27"/>
      <c r="L43" s="16" t="e">
        <f>IF('資金収支計算書(CF)円単位'!L43=0, "-",ROUND('資金収支計算書(CF)円単位'!L43 /設定!$J$4, 0))</f>
        <v>#DIV/0!</v>
      </c>
      <c r="M43" s="238" t="str">
        <f t="shared" si="3"/>
        <v>-</v>
      </c>
    </row>
    <row r="44" spans="1:13" ht="14.1" customHeight="1">
      <c r="A44" s="32"/>
      <c r="B44" s="45" t="s">
        <v>145</v>
      </c>
      <c r="C44" s="46"/>
      <c r="D44" s="47"/>
      <c r="E44" s="89"/>
      <c r="F44" s="89"/>
      <c r="G44" s="89"/>
      <c r="H44" s="89"/>
      <c r="I44" s="46"/>
      <c r="J44" s="46"/>
      <c r="K44" s="90"/>
      <c r="L44" s="203" t="e">
        <f>IF('資金収支計算書(CF)円単位'!L44=0, "-",ROUND('資金収支計算書(CF)円単位'!L44 /設定!$J$4, 0))</f>
        <v>#DIV/0!</v>
      </c>
      <c r="M44" s="216" t="s">
        <v>210</v>
      </c>
    </row>
    <row r="45" spans="1:13" ht="14.1" customHeight="1">
      <c r="A45" s="32"/>
      <c r="B45" s="12" t="s">
        <v>146</v>
      </c>
      <c r="C45" s="13"/>
      <c r="D45" s="14"/>
      <c r="E45" s="15"/>
      <c r="F45" s="15"/>
      <c r="G45" s="15"/>
      <c r="H45" s="15"/>
      <c r="I45" s="13"/>
      <c r="J45" s="13"/>
      <c r="K45" s="27"/>
      <c r="L45" s="16"/>
      <c r="M45" s="238"/>
    </row>
    <row r="46" spans="1:13" ht="14.1" customHeight="1">
      <c r="A46" s="32"/>
      <c r="B46" s="12"/>
      <c r="C46" s="13" t="s">
        <v>147</v>
      </c>
      <c r="D46" s="14"/>
      <c r="E46" s="15"/>
      <c r="F46" s="15"/>
      <c r="G46" s="15"/>
      <c r="H46" s="15"/>
      <c r="I46" s="13"/>
      <c r="J46" s="13"/>
      <c r="K46" s="27"/>
      <c r="L46" s="16" t="e">
        <f>IF('資金収支計算書(CF)円単位'!L46=0, "-",ROUND('資金収支計算書(CF)円単位'!L46 /設定!$J$4, 0))</f>
        <v>#DIV/0!</v>
      </c>
      <c r="M46" s="238" t="str">
        <f>IFERROR(L46/$L$46,"-")</f>
        <v>-</v>
      </c>
    </row>
    <row r="47" spans="1:13" ht="14.1" customHeight="1">
      <c r="A47" s="32"/>
      <c r="B47" s="12"/>
      <c r="C47" s="13"/>
      <c r="D47" s="19" t="s">
        <v>248</v>
      </c>
      <c r="E47" s="15"/>
      <c r="F47" s="15"/>
      <c r="G47" s="15"/>
      <c r="H47" s="15"/>
      <c r="I47" s="13"/>
      <c r="J47" s="13"/>
      <c r="K47" s="27"/>
      <c r="L47" s="16" t="e">
        <f>IF('資金収支計算書(CF)円単位'!L47=0, "-",ROUND('資金収支計算書(CF)円単位'!L47 /設定!$J$4, 0))</f>
        <v>#DIV/0!</v>
      </c>
      <c r="M47" s="238" t="str">
        <f>IFERROR(L47/$L$46,"-")</f>
        <v>-</v>
      </c>
    </row>
    <row r="48" spans="1:13" ht="14.1" customHeight="1">
      <c r="A48" s="32"/>
      <c r="B48" s="12"/>
      <c r="C48" s="13"/>
      <c r="D48" s="14" t="s">
        <v>121</v>
      </c>
      <c r="E48" s="15"/>
      <c r="F48" s="15"/>
      <c r="G48" s="15"/>
      <c r="H48" s="15"/>
      <c r="I48" s="13"/>
      <c r="J48" s="13"/>
      <c r="K48" s="27"/>
      <c r="L48" s="16" t="e">
        <f>IF('資金収支計算書(CF)円単位'!L48=0, "-",ROUND('資金収支計算書(CF)円単位'!L48 /設定!$J$4, 0))</f>
        <v>#DIV/0!</v>
      </c>
      <c r="M48" s="238" t="str">
        <f>IFERROR(L48/$L$46,"-")</f>
        <v>-</v>
      </c>
    </row>
    <row r="49" spans="1:13" ht="14.1" customHeight="1">
      <c r="A49" s="32"/>
      <c r="B49" s="12"/>
      <c r="C49" s="13" t="s">
        <v>148</v>
      </c>
      <c r="D49" s="14"/>
      <c r="E49" s="15"/>
      <c r="F49" s="15"/>
      <c r="G49" s="15"/>
      <c r="H49" s="15"/>
      <c r="I49" s="13"/>
      <c r="J49" s="13"/>
      <c r="K49" s="27"/>
      <c r="L49" s="16" t="e">
        <f>IF('資金収支計算書(CF)円単位'!L49=0, "-",ROUND('資金収支計算書(CF)円単位'!L49 /設定!$J$4, 0))</f>
        <v>#DIV/0!</v>
      </c>
      <c r="M49" s="238" t="str">
        <f>IFERROR(L49/$L$49,"-")</f>
        <v>-</v>
      </c>
    </row>
    <row r="50" spans="1:13" ht="14.1" customHeight="1">
      <c r="A50" s="32"/>
      <c r="B50" s="12"/>
      <c r="C50" s="13"/>
      <c r="D50" s="19" t="s">
        <v>249</v>
      </c>
      <c r="E50" s="15"/>
      <c r="F50" s="15"/>
      <c r="G50" s="15"/>
      <c r="H50" s="51"/>
      <c r="I50" s="13"/>
      <c r="J50" s="13"/>
      <c r="K50" s="27"/>
      <c r="L50" s="16" t="e">
        <f>IF('資金収支計算書(CF)円単位'!L50=0, "-",ROUND('資金収支計算書(CF)円単位'!L50 /設定!$J$4, 0))</f>
        <v>#DIV/0!</v>
      </c>
      <c r="M50" s="238" t="str">
        <f>IFERROR(L50/$L$49,"-")</f>
        <v>-</v>
      </c>
    </row>
    <row r="51" spans="1:13" ht="14.1" customHeight="1">
      <c r="A51" s="32"/>
      <c r="B51" s="12"/>
      <c r="C51" s="13"/>
      <c r="D51" s="14" t="s">
        <v>130</v>
      </c>
      <c r="E51" s="15"/>
      <c r="F51" s="15"/>
      <c r="G51" s="15"/>
      <c r="H51" s="93"/>
      <c r="I51" s="13"/>
      <c r="J51" s="13"/>
      <c r="K51" s="27"/>
      <c r="L51" s="16" t="str">
        <f>IF('資金収支計算書(CF)円単位'!L51=0, "-",ROUND('資金収支計算書(CF)円単位'!L51 /設定!$J$4, 0))</f>
        <v>-</v>
      </c>
      <c r="M51" s="238" t="str">
        <f>IFERROR(L51/$L$49,"-")</f>
        <v>-</v>
      </c>
    </row>
    <row r="52" spans="1:13" ht="14.1" customHeight="1">
      <c r="A52" s="32"/>
      <c r="B52" s="45" t="s">
        <v>149</v>
      </c>
      <c r="C52" s="46"/>
      <c r="D52" s="47"/>
      <c r="E52" s="89"/>
      <c r="F52" s="89"/>
      <c r="G52" s="89"/>
      <c r="H52" s="94"/>
      <c r="I52" s="46"/>
      <c r="J52" s="46"/>
      <c r="K52" s="90"/>
      <c r="L52" s="203" t="e">
        <f>IF('資金収支計算書(CF)円単位'!L52=0, "-",ROUND('資金収支計算書(CF)円単位'!L52 /設定!$J$4, 0))</f>
        <v>#DIV/0!</v>
      </c>
      <c r="M52" s="216" t="s">
        <v>221</v>
      </c>
    </row>
    <row r="53" spans="1:13" ht="14.1" customHeight="1">
      <c r="A53" s="32"/>
      <c r="B53" s="361" t="s">
        <v>150</v>
      </c>
      <c r="C53" s="362"/>
      <c r="D53" s="362"/>
      <c r="E53" s="362"/>
      <c r="F53" s="362"/>
      <c r="G53" s="362"/>
      <c r="H53" s="362"/>
      <c r="I53" s="362"/>
      <c r="J53" s="362"/>
      <c r="K53" s="363"/>
      <c r="L53" s="203" t="e">
        <f>IF('資金収支計算書(CF)円単位'!L53=0, "-",ROUND('資金収支計算書(CF)円単位'!L53 /設定!$J$4, 0))</f>
        <v>#DIV/0!</v>
      </c>
      <c r="M53" s="216" t="s">
        <v>205</v>
      </c>
    </row>
    <row r="54" spans="1:13" ht="14.1" customHeight="1" thickBot="1">
      <c r="A54" s="32"/>
      <c r="B54" s="345" t="s">
        <v>151</v>
      </c>
      <c r="C54" s="346"/>
      <c r="D54" s="346"/>
      <c r="E54" s="346"/>
      <c r="F54" s="346"/>
      <c r="G54" s="346"/>
      <c r="H54" s="346"/>
      <c r="I54" s="346"/>
      <c r="J54" s="346"/>
      <c r="K54" s="347"/>
      <c r="L54" s="205" t="e">
        <f>IF('資金収支計算書(CF)円単位'!L54=0, "-",ROUND('資金収支計算書(CF)円単位'!L54 /設定!$J$4, 0))</f>
        <v>#DIV/0!</v>
      </c>
      <c r="M54" s="241" t="s">
        <v>205</v>
      </c>
    </row>
    <row r="55" spans="1:13" ht="14.1" customHeight="1" thickBot="1">
      <c r="A55" s="32"/>
      <c r="B55" s="348" t="s">
        <v>152</v>
      </c>
      <c r="C55" s="349"/>
      <c r="D55" s="349"/>
      <c r="E55" s="349"/>
      <c r="F55" s="349"/>
      <c r="G55" s="349"/>
      <c r="H55" s="349"/>
      <c r="I55" s="349"/>
      <c r="J55" s="349"/>
      <c r="K55" s="350"/>
      <c r="L55" s="16" t="e">
        <f>IF('資金収支計算書(CF)円単位'!L55=0, "-",ROUND('資金収支計算書(CF)円単位'!L55 /設定!$J$4, 0))</f>
        <v>#DIV/0!</v>
      </c>
      <c r="M55" s="241" t="s">
        <v>205</v>
      </c>
    </row>
    <row r="56" spans="1:13" ht="14.1" customHeight="1" thickBot="1">
      <c r="B56" s="96"/>
      <c r="C56" s="96"/>
      <c r="D56" s="96"/>
      <c r="E56" s="96"/>
      <c r="F56" s="96"/>
      <c r="G56" s="96"/>
      <c r="H56" s="96"/>
      <c r="I56" s="96"/>
      <c r="J56" s="96"/>
      <c r="K56" s="13"/>
      <c r="L56" s="206"/>
      <c r="M56" s="242"/>
    </row>
    <row r="57" spans="1:13" ht="14.1" customHeight="1">
      <c r="B57" s="98" t="s">
        <v>153</v>
      </c>
      <c r="C57" s="99"/>
      <c r="D57" s="99"/>
      <c r="E57" s="99"/>
      <c r="F57" s="99"/>
      <c r="G57" s="99"/>
      <c r="H57" s="99"/>
      <c r="I57" s="99"/>
      <c r="J57" s="99"/>
      <c r="K57" s="99"/>
      <c r="L57" s="16" t="e">
        <f>IF('資金収支計算書(CF)円単位'!L57=0, "-",ROUND('資金収支計算書(CF)円単位'!L57 /設定!$J$4, 0))</f>
        <v>#DIV/0!</v>
      </c>
      <c r="M57" s="214" t="s">
        <v>221</v>
      </c>
    </row>
    <row r="58" spans="1:13" ht="14.1" customHeight="1">
      <c r="B58" s="100" t="s">
        <v>154</v>
      </c>
      <c r="C58" s="101"/>
      <c r="D58" s="101"/>
      <c r="E58" s="101"/>
      <c r="F58" s="101"/>
      <c r="G58" s="101"/>
      <c r="H58" s="101"/>
      <c r="I58" s="101"/>
      <c r="J58" s="101"/>
      <c r="K58" s="101"/>
      <c r="L58" s="203" t="e">
        <f>IF('資金収支計算書(CF)円単位'!L58=0, "-",ROUND('資金収支計算書(CF)円単位'!L58 /設定!$J$4, 0))</f>
        <v>#DIV/0!</v>
      </c>
      <c r="M58" s="216" t="s">
        <v>205</v>
      </c>
    </row>
    <row r="59" spans="1:13" ht="14.1" customHeight="1" thickBot="1">
      <c r="B59" s="102" t="s">
        <v>155</v>
      </c>
      <c r="C59" s="103"/>
      <c r="D59" s="103"/>
      <c r="E59" s="103"/>
      <c r="F59" s="103"/>
      <c r="G59" s="103"/>
      <c r="H59" s="103"/>
      <c r="I59" s="103"/>
      <c r="J59" s="103"/>
      <c r="K59" s="103"/>
      <c r="L59" s="16" t="e">
        <f>IF('資金収支計算書(CF)円単位'!L59=0, "-",ROUND('資金収支計算書(CF)円単位'!L59 /設定!$J$4, 0))</f>
        <v>#DIV/0!</v>
      </c>
      <c r="M59" s="243" t="s">
        <v>210</v>
      </c>
    </row>
    <row r="60" spans="1:13" ht="14.1" customHeight="1" thickBot="1">
      <c r="B60" s="104" t="s">
        <v>156</v>
      </c>
      <c r="C60" s="72"/>
      <c r="D60" s="105"/>
      <c r="E60" s="106"/>
      <c r="F60" s="106"/>
      <c r="G60" s="106"/>
      <c r="H60" s="106"/>
      <c r="I60" s="72"/>
      <c r="J60" s="72"/>
      <c r="K60" s="72"/>
      <c r="L60" s="202" t="e">
        <f>IF('資金収支計算書(CF)円単位'!L60=0, "-",ROUND('資金収支計算書(CF)円単位'!L60 /設定!$J$4, 0))</f>
        <v>#DIV/0!</v>
      </c>
      <c r="M60" s="241" t="s">
        <v>221</v>
      </c>
    </row>
  </sheetData>
  <mergeCells count="9">
    <mergeCell ref="M7:M8"/>
    <mergeCell ref="B53:K53"/>
    <mergeCell ref="B54:K54"/>
    <mergeCell ref="B55:K55"/>
    <mergeCell ref="B3:L3"/>
    <mergeCell ref="B4:L4"/>
    <mergeCell ref="B5:L5"/>
    <mergeCell ref="B7:K8"/>
    <mergeCell ref="L7:L8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scale="91" firstPageNumber="5" orientation="portrait" useFirstPageNumber="1" r:id="rId1"/>
  <headerFooter alignWithMargins="0"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R293"/>
  <sheetViews>
    <sheetView topLeftCell="A2" zoomScaleNormal="100" zoomScaleSheetLayoutView="100" workbookViewId="0">
      <selection activeCell="A2" sqref="A2:M2"/>
    </sheetView>
  </sheetViews>
  <sheetFormatPr defaultColWidth="12" defaultRowHeight="18" customHeight="1"/>
  <cols>
    <col min="1" max="1" width="1.625" style="108" customWidth="1"/>
    <col min="2" max="10" width="2.875" style="108" customWidth="1"/>
    <col min="11" max="11" width="24.5" style="108" customWidth="1"/>
    <col min="12" max="13" width="10.375" style="108" customWidth="1"/>
    <col min="14" max="16384" width="12" style="108"/>
  </cols>
  <sheetData>
    <row r="1" spans="1:15" ht="18" hidden="1" customHeight="1"/>
    <row r="2" spans="1:15" ht="18" customHeight="1">
      <c r="A2" s="265" t="s">
        <v>158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5" ht="23.25" customHeight="1">
      <c r="A3" s="266" t="s">
        <v>179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109"/>
      <c r="O3" s="109"/>
    </row>
    <row r="4" spans="1:15" ht="14.1" customHeight="1">
      <c r="A4" s="267" t="s">
        <v>255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109"/>
      <c r="O4" s="109"/>
    </row>
    <row r="5" spans="1:15" ht="14.1" customHeight="1">
      <c r="A5" s="268" t="s">
        <v>256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109"/>
      <c r="O5" s="109"/>
    </row>
    <row r="6" spans="1:15" ht="15.75" customHeight="1" thickBot="1">
      <c r="A6" s="110" t="str">
        <f>IF('貸借対照表(BS)円単位'!B5&lt;&gt;"",'貸借対照表(BS)円単位'!B5,"")</f>
        <v>全体</v>
      </c>
      <c r="B6" s="109"/>
      <c r="C6" s="109"/>
      <c r="D6" s="109"/>
      <c r="E6" s="109"/>
      <c r="F6" s="109"/>
      <c r="G6" s="109"/>
      <c r="H6" s="109"/>
      <c r="I6" s="109"/>
      <c r="J6" s="109"/>
      <c r="K6" s="111"/>
      <c r="L6" s="109"/>
      <c r="M6" s="111" t="s">
        <v>186</v>
      </c>
      <c r="N6" s="109"/>
      <c r="O6" s="109"/>
    </row>
    <row r="7" spans="1:15" ht="15.75" customHeight="1" thickBot="1">
      <c r="A7" s="269" t="s">
        <v>1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1" t="s">
        <v>2</v>
      </c>
      <c r="M7" s="272"/>
      <c r="N7" s="109"/>
      <c r="O7" s="109"/>
    </row>
    <row r="8" spans="1:15" ht="15.75" customHeight="1">
      <c r="A8" s="112"/>
      <c r="B8" s="113" t="s">
        <v>159</v>
      </c>
      <c r="C8" s="113"/>
      <c r="D8" s="114"/>
      <c r="E8" s="113"/>
      <c r="F8" s="113"/>
      <c r="G8" s="113"/>
      <c r="H8" s="113"/>
      <c r="L8" s="273">
        <f>L9+L24</f>
        <v>113319263287</v>
      </c>
      <c r="M8" s="274"/>
    </row>
    <row r="9" spans="1:15" ht="15.75" customHeight="1">
      <c r="A9" s="112"/>
      <c r="B9" s="113"/>
      <c r="C9" s="113" t="s">
        <v>160</v>
      </c>
      <c r="D9" s="113"/>
      <c r="E9" s="113"/>
      <c r="F9" s="113"/>
      <c r="G9" s="113"/>
      <c r="H9" s="113"/>
      <c r="L9" s="273">
        <f>L10+L15+L20</f>
        <v>41859986609</v>
      </c>
      <c r="M9" s="274"/>
    </row>
    <row r="10" spans="1:15" ht="15.75" customHeight="1">
      <c r="A10" s="112"/>
      <c r="B10" s="113"/>
      <c r="C10" s="113"/>
      <c r="D10" s="113" t="s">
        <v>70</v>
      </c>
      <c r="E10" s="113"/>
      <c r="F10" s="113"/>
      <c r="G10" s="113"/>
      <c r="H10" s="113"/>
      <c r="L10" s="273">
        <f>SUM(L11:M14)</f>
        <v>13299829415</v>
      </c>
      <c r="M10" s="274"/>
      <c r="N10" s="108" t="s">
        <v>161</v>
      </c>
    </row>
    <row r="11" spans="1:15" ht="15.75" customHeight="1">
      <c r="A11" s="112"/>
      <c r="B11" s="113"/>
      <c r="C11" s="113"/>
      <c r="D11" s="113"/>
      <c r="E11" s="113" t="s">
        <v>72</v>
      </c>
      <c r="F11" s="113"/>
      <c r="G11" s="113"/>
      <c r="H11" s="113"/>
      <c r="L11" s="273">
        <v>10868628471</v>
      </c>
      <c r="M11" s="274"/>
    </row>
    <row r="12" spans="1:15" ht="15.75" customHeight="1">
      <c r="A12" s="112"/>
      <c r="B12" s="113"/>
      <c r="C12" s="113"/>
      <c r="D12" s="113"/>
      <c r="E12" s="113" t="s">
        <v>73</v>
      </c>
      <c r="F12" s="113"/>
      <c r="G12" s="113"/>
      <c r="H12" s="113"/>
      <c r="L12" s="273">
        <v>802576222</v>
      </c>
      <c r="M12" s="274"/>
    </row>
    <row r="13" spans="1:15" ht="15.75" customHeight="1">
      <c r="A13" s="112"/>
      <c r="B13" s="113"/>
      <c r="C13" s="113"/>
      <c r="D13" s="113"/>
      <c r="E13" s="113" t="s">
        <v>74</v>
      </c>
      <c r="F13" s="113"/>
      <c r="G13" s="113"/>
      <c r="H13" s="113"/>
      <c r="L13" s="273">
        <v>0</v>
      </c>
      <c r="M13" s="274"/>
    </row>
    <row r="14" spans="1:15" ht="15.75" customHeight="1">
      <c r="A14" s="112"/>
      <c r="B14" s="113"/>
      <c r="C14" s="113"/>
      <c r="D14" s="113"/>
      <c r="E14" s="113" t="s">
        <v>42</v>
      </c>
      <c r="F14" s="113"/>
      <c r="G14" s="113"/>
      <c r="H14" s="113"/>
      <c r="L14" s="273">
        <v>1628624722</v>
      </c>
      <c r="M14" s="274"/>
    </row>
    <row r="15" spans="1:15" ht="15.75" customHeight="1">
      <c r="A15" s="112"/>
      <c r="B15" s="113"/>
      <c r="C15" s="113"/>
      <c r="D15" s="113" t="s">
        <v>75</v>
      </c>
      <c r="E15" s="113"/>
      <c r="F15" s="113"/>
      <c r="G15" s="113"/>
      <c r="H15" s="113"/>
      <c r="L15" s="273">
        <f>SUM(L16:M19)</f>
        <v>25994300368</v>
      </c>
      <c r="M15" s="274"/>
    </row>
    <row r="16" spans="1:15" ht="15.75" customHeight="1">
      <c r="A16" s="112"/>
      <c r="B16" s="113"/>
      <c r="C16" s="113"/>
      <c r="D16" s="113"/>
      <c r="E16" s="113" t="s">
        <v>76</v>
      </c>
      <c r="F16" s="113"/>
      <c r="G16" s="113"/>
      <c r="H16" s="113"/>
      <c r="L16" s="273">
        <v>14844807171</v>
      </c>
      <c r="M16" s="274"/>
    </row>
    <row r="17" spans="1:18" ht="15.75" customHeight="1">
      <c r="A17" s="112"/>
      <c r="B17" s="113"/>
      <c r="C17" s="113"/>
      <c r="D17" s="113"/>
      <c r="E17" s="113" t="s">
        <v>77</v>
      </c>
      <c r="F17" s="113"/>
      <c r="G17" s="113"/>
      <c r="H17" s="113"/>
      <c r="L17" s="273">
        <v>2218306164</v>
      </c>
      <c r="M17" s="274"/>
    </row>
    <row r="18" spans="1:18" ht="15.75" customHeight="1">
      <c r="A18" s="112"/>
      <c r="B18" s="113"/>
      <c r="C18" s="113"/>
      <c r="D18" s="113"/>
      <c r="E18" s="113" t="s">
        <v>78</v>
      </c>
      <c r="F18" s="113"/>
      <c r="G18" s="113"/>
      <c r="H18" s="113"/>
      <c r="L18" s="273">
        <v>7537163908</v>
      </c>
      <c r="M18" s="274"/>
    </row>
    <row r="19" spans="1:18" ht="15.75" customHeight="1">
      <c r="A19" s="112"/>
      <c r="B19" s="113"/>
      <c r="C19" s="113"/>
      <c r="D19" s="113"/>
      <c r="E19" s="113" t="s">
        <v>42</v>
      </c>
      <c r="F19" s="113"/>
      <c r="G19" s="113"/>
      <c r="H19" s="113"/>
      <c r="L19" s="273">
        <v>1394023125</v>
      </c>
      <c r="M19" s="274"/>
    </row>
    <row r="20" spans="1:18" ht="15.75" customHeight="1">
      <c r="A20" s="112"/>
      <c r="B20" s="113"/>
      <c r="C20" s="113"/>
      <c r="D20" s="113" t="s">
        <v>162</v>
      </c>
      <c r="E20" s="113"/>
      <c r="F20" s="113"/>
      <c r="G20" s="113"/>
      <c r="H20" s="113"/>
      <c r="L20" s="273">
        <f>SUM(L21:M23)</f>
        <v>2565856826</v>
      </c>
      <c r="M20" s="274"/>
      <c r="O20" s="113"/>
      <c r="P20" s="113"/>
      <c r="Q20" s="113"/>
      <c r="R20" s="113"/>
    </row>
    <row r="21" spans="1:18" ht="15.75" customHeight="1">
      <c r="A21" s="112"/>
      <c r="B21" s="113"/>
      <c r="C21" s="113"/>
      <c r="D21" s="114"/>
      <c r="E21" s="114" t="s">
        <v>80</v>
      </c>
      <c r="F21" s="114"/>
      <c r="G21" s="113"/>
      <c r="H21" s="113"/>
      <c r="L21" s="273">
        <v>365280017</v>
      </c>
      <c r="M21" s="274"/>
      <c r="O21" s="113"/>
      <c r="P21" s="113"/>
      <c r="Q21" s="113"/>
      <c r="R21" s="113"/>
    </row>
    <row r="22" spans="1:18" ht="15.75" customHeight="1">
      <c r="A22" s="112"/>
      <c r="B22" s="113"/>
      <c r="C22" s="113"/>
      <c r="D22" s="114"/>
      <c r="E22" s="113" t="s">
        <v>81</v>
      </c>
      <c r="F22" s="113"/>
      <c r="G22" s="113"/>
      <c r="H22" s="113"/>
      <c r="L22" s="273">
        <v>160012405</v>
      </c>
      <c r="M22" s="274"/>
      <c r="O22" s="113"/>
      <c r="P22" s="113"/>
      <c r="Q22" s="113"/>
      <c r="R22" s="113"/>
    </row>
    <row r="23" spans="1:18" ht="15.75" customHeight="1">
      <c r="A23" s="112"/>
      <c r="B23" s="113"/>
      <c r="C23" s="113"/>
      <c r="D23" s="114"/>
      <c r="E23" s="113" t="s">
        <v>15</v>
      </c>
      <c r="F23" s="113"/>
      <c r="G23" s="113"/>
      <c r="H23" s="113"/>
      <c r="L23" s="273">
        <v>2040564404</v>
      </c>
      <c r="M23" s="274"/>
      <c r="O23" s="113"/>
      <c r="P23" s="113"/>
      <c r="Q23" s="113"/>
      <c r="R23" s="113"/>
    </row>
    <row r="24" spans="1:18" ht="15.75" customHeight="1">
      <c r="A24" s="112"/>
      <c r="B24" s="113"/>
      <c r="C24" s="115" t="s">
        <v>82</v>
      </c>
      <c r="D24" s="115"/>
      <c r="E24" s="113"/>
      <c r="F24" s="113"/>
      <c r="G24" s="113"/>
      <c r="H24" s="113"/>
      <c r="L24" s="273">
        <f>SUM(L25:M28)</f>
        <v>71459276678</v>
      </c>
      <c r="M24" s="274"/>
      <c r="O24" s="113"/>
      <c r="P24" s="113"/>
      <c r="Q24" s="113"/>
      <c r="R24" s="113"/>
    </row>
    <row r="25" spans="1:18" ht="15.75" customHeight="1">
      <c r="A25" s="112"/>
      <c r="B25" s="113"/>
      <c r="C25" s="113"/>
      <c r="D25" s="113" t="s">
        <v>83</v>
      </c>
      <c r="E25" s="113"/>
      <c r="F25" s="113"/>
      <c r="G25" s="113"/>
      <c r="H25" s="113"/>
      <c r="L25" s="273">
        <v>54642288357</v>
      </c>
      <c r="M25" s="274"/>
      <c r="O25" s="113"/>
      <c r="P25" s="113"/>
      <c r="Q25" s="113"/>
      <c r="R25" s="113"/>
    </row>
    <row r="26" spans="1:18" ht="15.75" customHeight="1">
      <c r="A26" s="112"/>
      <c r="B26" s="113"/>
      <c r="C26" s="113"/>
      <c r="D26" s="113" t="s">
        <v>84</v>
      </c>
      <c r="E26" s="113"/>
      <c r="F26" s="113"/>
      <c r="G26" s="113"/>
      <c r="H26" s="113"/>
      <c r="L26" s="273">
        <v>16803687271</v>
      </c>
      <c r="M26" s="274"/>
    </row>
    <row r="27" spans="1:18" ht="15.75" customHeight="1">
      <c r="A27" s="112"/>
      <c r="B27" s="113"/>
      <c r="C27" s="113"/>
      <c r="D27" s="113" t="s">
        <v>85</v>
      </c>
      <c r="E27" s="113"/>
      <c r="F27" s="113"/>
      <c r="G27" s="113"/>
      <c r="H27" s="113"/>
      <c r="L27" s="273">
        <v>0</v>
      </c>
      <c r="M27" s="274"/>
    </row>
    <row r="28" spans="1:18" ht="15.75" customHeight="1">
      <c r="A28" s="112"/>
      <c r="B28" s="113"/>
      <c r="C28" s="113"/>
      <c r="D28" s="113" t="s">
        <v>163</v>
      </c>
      <c r="E28" s="113"/>
      <c r="F28" s="113"/>
      <c r="G28" s="113"/>
      <c r="H28" s="113"/>
      <c r="L28" s="273">
        <v>13301050</v>
      </c>
      <c r="M28" s="274"/>
    </row>
    <row r="29" spans="1:18" ht="15.75" customHeight="1">
      <c r="A29" s="112"/>
      <c r="B29" s="116" t="s">
        <v>87</v>
      </c>
      <c r="C29" s="116"/>
      <c r="D29" s="113"/>
      <c r="E29" s="113"/>
      <c r="F29" s="113"/>
      <c r="G29" s="113"/>
      <c r="H29" s="113"/>
      <c r="L29" s="273">
        <f>SUM(L30:M31)</f>
        <v>10529218536</v>
      </c>
      <c r="M29" s="274"/>
    </row>
    <row r="30" spans="1:18" ht="15.75" customHeight="1">
      <c r="A30" s="112"/>
      <c r="B30" s="113"/>
      <c r="C30" s="113" t="s">
        <v>88</v>
      </c>
      <c r="D30" s="116"/>
      <c r="E30" s="113"/>
      <c r="F30" s="113"/>
      <c r="G30" s="113"/>
      <c r="H30" s="113"/>
      <c r="I30" s="117"/>
      <c r="J30" s="117"/>
      <c r="K30" s="117"/>
      <c r="L30" s="273">
        <v>6425475741</v>
      </c>
      <c r="M30" s="274"/>
    </row>
    <row r="31" spans="1:18" ht="15.75" customHeight="1">
      <c r="A31" s="112"/>
      <c r="B31" s="113"/>
      <c r="C31" s="113" t="s">
        <v>42</v>
      </c>
      <c r="D31" s="113"/>
      <c r="E31" s="114"/>
      <c r="F31" s="113"/>
      <c r="G31" s="113"/>
      <c r="H31" s="113"/>
      <c r="I31" s="117"/>
      <c r="J31" s="117"/>
      <c r="K31" s="117"/>
      <c r="L31" s="273">
        <v>4103742795</v>
      </c>
      <c r="M31" s="274"/>
    </row>
    <row r="32" spans="1:18" ht="15.75" customHeight="1">
      <c r="A32" s="118" t="s">
        <v>89</v>
      </c>
      <c r="B32" s="119"/>
      <c r="C32" s="119"/>
      <c r="D32" s="119"/>
      <c r="E32" s="119"/>
      <c r="F32" s="119"/>
      <c r="G32" s="119"/>
      <c r="H32" s="119"/>
      <c r="I32" s="130"/>
      <c r="J32" s="130"/>
      <c r="K32" s="130"/>
      <c r="L32" s="277">
        <f>L8-L29</f>
        <v>102790044751</v>
      </c>
      <c r="M32" s="278"/>
    </row>
    <row r="33" spans="1:13" ht="15.75" customHeight="1">
      <c r="A33" s="112"/>
      <c r="B33" s="113" t="s">
        <v>90</v>
      </c>
      <c r="C33" s="113"/>
      <c r="D33" s="114"/>
      <c r="E33" s="113"/>
      <c r="F33" s="113"/>
      <c r="G33" s="113"/>
      <c r="H33" s="113"/>
      <c r="L33" s="273">
        <f>SUM(L34:M38)</f>
        <v>13694863</v>
      </c>
      <c r="M33" s="274"/>
    </row>
    <row r="34" spans="1:13" ht="15.75" customHeight="1">
      <c r="A34" s="112"/>
      <c r="B34" s="113"/>
      <c r="C34" s="114" t="s">
        <v>91</v>
      </c>
      <c r="D34" s="114"/>
      <c r="E34" s="113"/>
      <c r="F34" s="113"/>
      <c r="G34" s="113"/>
      <c r="H34" s="113"/>
      <c r="L34" s="273">
        <v>0</v>
      </c>
      <c r="M34" s="274"/>
    </row>
    <row r="35" spans="1:13" ht="15.75" customHeight="1">
      <c r="A35" s="112"/>
      <c r="B35" s="113"/>
      <c r="C35" s="115" t="s">
        <v>92</v>
      </c>
      <c r="D35" s="115"/>
      <c r="E35" s="113"/>
      <c r="F35" s="113"/>
      <c r="G35" s="113"/>
      <c r="H35" s="113"/>
      <c r="L35" s="273">
        <v>13694863</v>
      </c>
      <c r="M35" s="274"/>
    </row>
    <row r="36" spans="1:13" ht="15.75" customHeight="1">
      <c r="A36" s="112"/>
      <c r="B36" s="113"/>
      <c r="C36" s="114" t="s">
        <v>93</v>
      </c>
      <c r="D36" s="114"/>
      <c r="E36" s="113"/>
      <c r="F36" s="114"/>
      <c r="G36" s="113"/>
      <c r="H36" s="113"/>
      <c r="L36" s="273">
        <v>0</v>
      </c>
      <c r="M36" s="274"/>
    </row>
    <row r="37" spans="1:13" ht="15.75" customHeight="1">
      <c r="A37" s="112"/>
      <c r="B37" s="113"/>
      <c r="C37" s="113" t="s">
        <v>94</v>
      </c>
      <c r="D37" s="113"/>
      <c r="E37" s="113"/>
      <c r="F37" s="113"/>
      <c r="G37" s="113"/>
      <c r="H37" s="113"/>
      <c r="L37" s="273">
        <v>0</v>
      </c>
      <c r="M37" s="274"/>
    </row>
    <row r="38" spans="1:13" ht="15.75" customHeight="1">
      <c r="A38" s="112"/>
      <c r="B38" s="113"/>
      <c r="C38" s="113" t="s">
        <v>42</v>
      </c>
      <c r="D38" s="113"/>
      <c r="E38" s="113"/>
      <c r="F38" s="113"/>
      <c r="G38" s="113"/>
      <c r="H38" s="113"/>
      <c r="L38" s="273">
        <v>0</v>
      </c>
      <c r="M38" s="274"/>
    </row>
    <row r="39" spans="1:13" ht="15.75" customHeight="1">
      <c r="A39" s="112"/>
      <c r="B39" s="113" t="s">
        <v>164</v>
      </c>
      <c r="C39" s="113"/>
      <c r="D39" s="113"/>
      <c r="E39" s="113"/>
      <c r="F39" s="113"/>
      <c r="G39" s="113"/>
      <c r="H39" s="113"/>
      <c r="I39" s="117"/>
      <c r="J39" s="117"/>
      <c r="K39" s="117"/>
      <c r="L39" s="273">
        <f>SUM(L40:M41)</f>
        <v>3846155</v>
      </c>
      <c r="M39" s="274"/>
    </row>
    <row r="40" spans="1:13" ht="15.75" customHeight="1">
      <c r="A40" s="112"/>
      <c r="B40" s="113"/>
      <c r="C40" s="113" t="s">
        <v>96</v>
      </c>
      <c r="D40" s="113"/>
      <c r="E40" s="113"/>
      <c r="F40" s="113"/>
      <c r="G40" s="113"/>
      <c r="H40" s="113"/>
      <c r="I40" s="117"/>
      <c r="J40" s="117"/>
      <c r="K40" s="117"/>
      <c r="L40" s="273">
        <v>2472852</v>
      </c>
      <c r="M40" s="274"/>
    </row>
    <row r="41" spans="1:13" ht="15.75" customHeight="1" thickBot="1">
      <c r="A41" s="112"/>
      <c r="B41" s="113"/>
      <c r="C41" s="113" t="s">
        <v>15</v>
      </c>
      <c r="D41" s="113"/>
      <c r="E41" s="113"/>
      <c r="F41" s="113"/>
      <c r="G41" s="113"/>
      <c r="H41" s="113"/>
      <c r="I41" s="117"/>
      <c r="J41" s="117"/>
      <c r="K41" s="117"/>
      <c r="L41" s="279">
        <v>1373303</v>
      </c>
      <c r="M41" s="280"/>
    </row>
    <row r="42" spans="1:13" ht="15.75" customHeight="1" thickBot="1">
      <c r="A42" s="120" t="s">
        <v>165</v>
      </c>
      <c r="B42" s="121"/>
      <c r="C42" s="121"/>
      <c r="D42" s="121"/>
      <c r="E42" s="121"/>
      <c r="F42" s="121"/>
      <c r="G42" s="121"/>
      <c r="H42" s="121"/>
      <c r="I42" s="122"/>
      <c r="J42" s="122"/>
      <c r="K42" s="122"/>
      <c r="L42" s="275">
        <f>L32+L33-L39</f>
        <v>102799893459</v>
      </c>
      <c r="M42" s="276"/>
    </row>
    <row r="43" spans="1:13" ht="15.6" customHeight="1">
      <c r="A43" s="113"/>
      <c r="B43" s="113"/>
      <c r="C43" s="123"/>
      <c r="D43" s="123"/>
      <c r="E43" s="123"/>
      <c r="F43" s="123"/>
      <c r="G43" s="123"/>
      <c r="H43" s="123"/>
      <c r="I43" s="117"/>
      <c r="J43" s="117"/>
      <c r="K43" s="117"/>
    </row>
    <row r="44" spans="1:13" ht="15.6" customHeight="1">
      <c r="A44" s="113"/>
      <c r="B44" s="113"/>
      <c r="C44" s="113"/>
      <c r="D44" s="123"/>
      <c r="E44" s="123"/>
      <c r="F44" s="123"/>
      <c r="G44" s="123"/>
      <c r="H44" s="123"/>
      <c r="I44" s="117"/>
      <c r="J44" s="117"/>
      <c r="K44" s="117"/>
    </row>
    <row r="45" spans="1:13" ht="15.6" customHeight="1"/>
    <row r="46" spans="1:13" ht="3.75" customHeight="1"/>
    <row r="47" spans="1:13" ht="15.6" customHeight="1"/>
    <row r="48" spans="1:13" ht="15.6" customHeight="1"/>
    <row r="49" spans="1:15" ht="15.6" customHeight="1"/>
    <row r="50" spans="1:15" ht="15.6" customHeight="1"/>
    <row r="51" spans="1:15" ht="15.6" customHeight="1"/>
    <row r="52" spans="1:15" ht="15.6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</row>
    <row r="53" spans="1:15" ht="15.6" customHeight="1"/>
    <row r="54" spans="1:15" ht="15.6" customHeight="1"/>
    <row r="55" spans="1:15" ht="5.25" customHeight="1"/>
    <row r="56" spans="1:15" ht="15.6" customHeight="1"/>
    <row r="57" spans="1:15" ht="15.6" customHeight="1"/>
    <row r="58" spans="1:15" ht="15.6" customHeight="1"/>
    <row r="59" spans="1:15" ht="15.6" customHeight="1"/>
    <row r="60" spans="1:15" ht="15.6" customHeight="1"/>
    <row r="61" spans="1:15" ht="15.6" customHeight="1"/>
    <row r="62" spans="1:15" ht="15.6" customHeight="1"/>
    <row r="63" spans="1:15" s="124" customFormat="1" ht="12.9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</row>
    <row r="64" spans="1:15" ht="18" customHeight="1">
      <c r="L64" s="124"/>
      <c r="M64" s="124"/>
      <c r="N64" s="124"/>
      <c r="O64" s="124"/>
    </row>
    <row r="65" ht="27" customHeight="1"/>
    <row r="86" spans="1:11" ht="18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ht="18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</row>
    <row r="97" spans="1:15" s="114" customFormat="1" ht="18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</row>
    <row r="98" spans="1:15" s="124" customFormat="1" ht="12.9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14"/>
      <c r="M98" s="114"/>
      <c r="N98" s="114"/>
      <c r="O98" s="114"/>
    </row>
    <row r="99" spans="1:15" ht="18" customHeight="1">
      <c r="L99" s="124"/>
      <c r="M99" s="124"/>
      <c r="N99" s="124"/>
      <c r="O99" s="124"/>
    </row>
    <row r="100" spans="1:15" ht="27" customHeight="1"/>
    <row r="128" spans="1:11" ht="18" customHeight="1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</row>
    <row r="129" spans="1:15" ht="18" customHeight="1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</row>
    <row r="139" spans="1:15" s="114" customFormat="1" ht="18" customHeight="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</row>
    <row r="140" spans="1:15" s="124" customFormat="1" ht="12.9" customHeight="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14"/>
      <c r="M140" s="114"/>
      <c r="N140" s="114"/>
      <c r="O140" s="114"/>
    </row>
    <row r="141" spans="1:15" ht="18" customHeight="1">
      <c r="L141" s="124"/>
      <c r="M141" s="124"/>
      <c r="N141" s="124"/>
      <c r="O141" s="124"/>
    </row>
    <row r="142" spans="1:15" ht="27" customHeight="1"/>
    <row r="143" spans="1:15" ht="14.4" customHeight="1"/>
    <row r="144" spans="1:15" ht="14.4" customHeight="1"/>
    <row r="145" s="108" customFormat="1" ht="14.4" customHeight="1"/>
    <row r="146" s="108" customFormat="1" ht="14.4" customHeight="1"/>
    <row r="147" s="108" customFormat="1" ht="14.4" customHeight="1"/>
    <row r="148" s="108" customFormat="1" ht="14.4" customHeight="1"/>
    <row r="149" s="108" customFormat="1" ht="14.4" customHeight="1"/>
    <row r="150" s="108" customFormat="1" ht="14.4" customHeight="1"/>
    <row r="151" s="108" customFormat="1" ht="14.4" customHeight="1"/>
    <row r="152" s="108" customFormat="1" ht="14.4" customHeight="1"/>
    <row r="153" s="108" customFormat="1" ht="14.4" customHeight="1"/>
    <row r="154" s="108" customFormat="1" ht="14.4" customHeight="1"/>
    <row r="155" s="108" customFormat="1" ht="14.4" customHeight="1"/>
    <row r="156" s="108" customFormat="1" ht="14.4" customHeight="1"/>
    <row r="157" s="108" customFormat="1" ht="14.4" customHeight="1"/>
    <row r="158" s="108" customFormat="1" ht="14.4" customHeight="1"/>
    <row r="159" s="108" customFormat="1" ht="14.4" customHeight="1"/>
    <row r="160" s="108" customFormat="1" ht="14.4" customHeight="1"/>
    <row r="161" s="108" customFormat="1" ht="14.4" customHeight="1"/>
    <row r="162" s="108" customFormat="1" ht="14.4" customHeight="1"/>
    <row r="163" s="108" customFormat="1" ht="14.4" customHeight="1"/>
    <row r="164" s="108" customFormat="1" ht="14.4" customHeight="1"/>
    <row r="165" s="108" customFormat="1" ht="14.4" customHeight="1"/>
    <row r="166" s="108" customFormat="1" ht="14.4" customHeight="1"/>
    <row r="167" s="108" customFormat="1" ht="14.4" customHeight="1"/>
    <row r="168" s="108" customFormat="1" ht="14.4" customHeight="1"/>
    <row r="169" s="108" customFormat="1" ht="14.4" customHeight="1"/>
    <row r="170" s="108" customFormat="1" ht="14.4" customHeight="1"/>
    <row r="171" s="108" customFormat="1" ht="14.4" customHeight="1"/>
    <row r="172" s="108" customFormat="1" ht="14.4" customHeight="1"/>
    <row r="173" s="108" customFormat="1" ht="14.4" customHeight="1"/>
    <row r="174" s="108" customFormat="1" ht="14.4" customHeight="1"/>
    <row r="175" s="108" customFormat="1" ht="14.4" customHeight="1"/>
    <row r="176" s="108" customFormat="1" ht="14.4" customHeight="1"/>
    <row r="177" spans="1:11" ht="14.4" customHeight="1"/>
    <row r="178" spans="1:11" ht="14.4" customHeight="1"/>
    <row r="179" spans="1:11" ht="14.4" customHeight="1"/>
    <row r="180" spans="1:11" ht="14.4" customHeight="1"/>
    <row r="181" spans="1:11" ht="14.4" customHeight="1"/>
    <row r="182" spans="1:11" ht="14.4" customHeight="1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</row>
    <row r="183" spans="1:11" ht="14.4" customHeight="1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</row>
    <row r="184" spans="1:11" ht="14.4" customHeight="1"/>
    <row r="185" spans="1:11" ht="14.4" customHeight="1"/>
    <row r="186" spans="1:11" ht="14.4" customHeight="1"/>
    <row r="187" spans="1:11" ht="14.4" customHeight="1"/>
    <row r="188" spans="1:11" ht="14.4" customHeight="1"/>
    <row r="189" spans="1:11" ht="14.4" customHeight="1"/>
    <row r="190" spans="1:11" ht="14.4" customHeight="1"/>
    <row r="191" spans="1:11" ht="14.4" customHeight="1"/>
    <row r="192" spans="1:11" ht="14.4" customHeight="1"/>
    <row r="193" spans="1:15" s="114" customFormat="1" ht="14.4" customHeight="1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</row>
    <row r="194" spans="1:15" s="124" customFormat="1" ht="12.9" customHeight="1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14"/>
      <c r="M194" s="114"/>
      <c r="N194" s="114"/>
      <c r="O194" s="114"/>
    </row>
    <row r="195" spans="1:15" ht="18" customHeight="1">
      <c r="L195" s="124"/>
      <c r="M195" s="124"/>
      <c r="N195" s="124"/>
      <c r="O195" s="124"/>
    </row>
    <row r="196" spans="1:15" ht="27" customHeight="1"/>
    <row r="197" spans="1:15" ht="13.5" customHeight="1"/>
    <row r="198" spans="1:15" ht="13.5" customHeight="1"/>
    <row r="199" spans="1:15" ht="13.5" customHeight="1"/>
    <row r="200" spans="1:15" ht="13.5" customHeight="1"/>
    <row r="201" spans="1:15" ht="13.5" customHeight="1"/>
    <row r="202" spans="1:15" ht="13.5" customHeight="1"/>
    <row r="203" spans="1:15" ht="13.5" customHeight="1"/>
    <row r="204" spans="1:15" ht="13.5" customHeight="1"/>
    <row r="205" spans="1:15" ht="13.5" customHeight="1"/>
    <row r="206" spans="1:15" ht="13.5" customHeight="1"/>
    <row r="207" spans="1:15" ht="13.5" customHeight="1"/>
    <row r="208" spans="1:15" ht="13.5" customHeight="1"/>
    <row r="209" s="108" customFormat="1" ht="13.5" customHeight="1"/>
    <row r="210" s="108" customFormat="1" ht="13.5" customHeight="1"/>
    <row r="211" s="108" customFormat="1" ht="13.5" customHeight="1"/>
    <row r="212" s="108" customFormat="1" ht="13.5" customHeight="1"/>
    <row r="213" s="108" customFormat="1" ht="13.5" customHeight="1"/>
    <row r="214" s="108" customFormat="1" ht="13.5" customHeight="1"/>
    <row r="215" s="108" customFormat="1" ht="13.5" customHeight="1"/>
    <row r="216" s="108" customFormat="1" ht="13.5" customHeight="1"/>
    <row r="217" s="108" customFormat="1" ht="13.5" customHeight="1"/>
    <row r="218" s="108" customFormat="1" ht="13.5" customHeight="1"/>
    <row r="219" s="108" customFormat="1" ht="13.5" customHeight="1"/>
    <row r="220" s="108" customFormat="1" ht="13.5" customHeight="1"/>
    <row r="221" s="108" customFormat="1" ht="13.5" customHeight="1"/>
    <row r="222" s="108" customFormat="1" ht="13.5" customHeight="1"/>
    <row r="223" s="108" customFormat="1" ht="13.5" customHeight="1"/>
    <row r="224" s="108" customFormat="1" ht="13.5" customHeight="1"/>
    <row r="225" s="108" customFormat="1" ht="13.5" customHeight="1"/>
    <row r="226" s="108" customFormat="1" ht="13.5" customHeight="1"/>
    <row r="227" s="108" customFormat="1" ht="13.5" customHeight="1"/>
    <row r="228" s="108" customFormat="1" ht="13.5" customHeight="1"/>
    <row r="229" s="108" customFormat="1" ht="13.5" customHeight="1"/>
    <row r="230" s="108" customFormat="1" ht="13.5" customHeight="1"/>
    <row r="231" s="108" customFormat="1" ht="13.5" customHeight="1"/>
    <row r="232" s="108" customFormat="1" ht="13.5" customHeight="1"/>
    <row r="233" s="108" customFormat="1" ht="13.5" customHeight="1"/>
    <row r="234" s="108" customFormat="1" ht="13.5" customHeight="1"/>
    <row r="235" s="108" customFormat="1" ht="13.5" customHeight="1"/>
    <row r="236" s="108" customFormat="1" ht="13.5" customHeight="1"/>
    <row r="237" s="108" customFormat="1" ht="13.5" customHeight="1"/>
    <row r="238" s="108" customFormat="1" ht="13.5" customHeight="1"/>
    <row r="239" s="108" customFormat="1" ht="13.5" customHeight="1"/>
    <row r="240" s="108" customFormat="1" ht="13.5" customHeight="1"/>
    <row r="241" spans="1:15" ht="13.5" customHeight="1"/>
    <row r="242" spans="1:15" ht="13.5" customHeight="1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</row>
    <row r="243" spans="1:15" ht="13.5" customHeight="1"/>
    <row r="244" spans="1:15" ht="13.5" customHeight="1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14"/>
    </row>
    <row r="245" spans="1:15" ht="13.5" customHeight="1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14"/>
    </row>
    <row r="246" spans="1:15" ht="13.5" customHeight="1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14"/>
    </row>
    <row r="247" spans="1:15" ht="13.5" customHeight="1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14"/>
    </row>
    <row r="248" spans="1:15" ht="13.5" customHeight="1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14"/>
    </row>
    <row r="249" spans="1:15" ht="13.5" customHeight="1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14"/>
    </row>
    <row r="250" spans="1:15" ht="13.5" customHeight="1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</row>
    <row r="251" spans="1:15" ht="13.5" customHeight="1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</row>
    <row r="252" spans="1:15" ht="13.5" customHeight="1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14"/>
    </row>
    <row r="253" spans="1:15" s="125" customFormat="1" ht="13.5" customHeight="1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14"/>
      <c r="L253" s="108"/>
      <c r="M253" s="108"/>
      <c r="N253" s="108"/>
      <c r="O253" s="108"/>
    </row>
    <row r="254" spans="1:15" ht="15" customHeight="1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25"/>
      <c r="M254" s="125"/>
      <c r="N254" s="125"/>
      <c r="O254" s="125"/>
    </row>
    <row r="255" spans="1:15" s="114" customFormat="1" ht="18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</row>
    <row r="256" spans="1:15" s="114" customFormat="1" ht="18" customHeight="1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</row>
    <row r="257" spans="1:15" s="114" customFormat="1" ht="18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</row>
    <row r="258" spans="1:15" s="114" customFormat="1" ht="18" customHeight="1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</row>
    <row r="259" spans="1:15" s="114" customFormat="1" ht="18" customHeight="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</row>
    <row r="260" spans="1:15" s="114" customFormat="1" ht="18" customHeight="1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</row>
    <row r="261" spans="1:15" ht="18" customHeight="1">
      <c r="L261" s="114"/>
      <c r="M261" s="114"/>
      <c r="N261" s="114"/>
      <c r="O261" s="114"/>
    </row>
    <row r="263" spans="1:15" s="114" customFormat="1" ht="18" customHeight="1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</row>
    <row r="264" spans="1:15" s="114" customFormat="1" ht="18" customHeight="1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</row>
    <row r="265" spans="1:15" s="114" customFormat="1" ht="18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</row>
    <row r="266" spans="1:15" ht="18" customHeight="1">
      <c r="L266" s="114"/>
      <c r="M266" s="114"/>
      <c r="N266" s="114"/>
      <c r="O266" s="114"/>
    </row>
    <row r="267" spans="1:15" ht="15" customHeight="1"/>
    <row r="268" spans="1:15" ht="15" customHeight="1"/>
    <row r="269" spans="1:15" ht="15" customHeight="1"/>
    <row r="270" spans="1:15" ht="15" customHeight="1"/>
    <row r="271" spans="1:15" ht="15" customHeight="1"/>
    <row r="272" spans="1:15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</sheetData>
  <mergeCells count="41">
    <mergeCell ref="L39:M39"/>
    <mergeCell ref="L40:M40"/>
    <mergeCell ref="L42:M42"/>
    <mergeCell ref="L32:M32"/>
    <mergeCell ref="L41:M41"/>
    <mergeCell ref="L33:M33"/>
    <mergeCell ref="L34:M34"/>
    <mergeCell ref="L35:M35"/>
    <mergeCell ref="L36:M36"/>
    <mergeCell ref="L37:M37"/>
    <mergeCell ref="L38:M38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19:M19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A2:M2"/>
    <mergeCell ref="A3:M3"/>
    <mergeCell ref="A4:M4"/>
    <mergeCell ref="A5:M5"/>
    <mergeCell ref="A7:K7"/>
    <mergeCell ref="L7:M7"/>
  </mergeCells>
  <phoneticPr fontId="3"/>
  <printOptions horizontalCentered="1"/>
  <pageMargins left="0" right="0" top="0.51181102362204722" bottom="0.59055118110236227" header="0.35433070866141736" footer="0.31496062992125984"/>
  <pageSetup paperSize="9" scale="120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A1:O295"/>
  <sheetViews>
    <sheetView topLeftCell="A2" zoomScaleNormal="100" zoomScaleSheetLayoutView="100" workbookViewId="0">
      <selection activeCell="A2" sqref="A2"/>
    </sheetView>
  </sheetViews>
  <sheetFormatPr defaultColWidth="12" defaultRowHeight="18" customHeight="1"/>
  <cols>
    <col min="1" max="1" width="1.5" style="108" customWidth="1"/>
    <col min="2" max="2" width="2.125" style="108" customWidth="1"/>
    <col min="3" max="8" width="2.625" style="108" customWidth="1"/>
    <col min="9" max="9" width="14" style="108" customWidth="1"/>
    <col min="10" max="11" width="11" style="108" customWidth="1"/>
    <col min="12" max="13" width="21.375" style="108" customWidth="1"/>
    <col min="14" max="16384" width="12" style="108"/>
  </cols>
  <sheetData>
    <row r="1" spans="1:13" ht="18" hidden="1" customHeight="1"/>
    <row r="2" spans="1:13" ht="18" customHeight="1">
      <c r="B2" s="265" t="s">
        <v>166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ht="18.75" customHeight="1">
      <c r="A3" s="109"/>
      <c r="B3" s="266" t="s">
        <v>180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3" ht="14.4" customHeight="1">
      <c r="A4" s="127"/>
      <c r="B4" s="268" t="s">
        <v>255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13" ht="14.4" customHeight="1">
      <c r="A5" s="127"/>
      <c r="B5" s="268" t="s">
        <v>256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6" spans="1:13" ht="15.75" customHeight="1" thickBot="1">
      <c r="A6" s="127"/>
      <c r="B6" s="110" t="str">
        <f>IF('貸借対照表(BS)円単位'!B5&lt;&gt;"",'貸借対照表(BS)円単位'!B5,"")</f>
        <v>全体</v>
      </c>
      <c r="C6" s="109"/>
      <c r="D6" s="109"/>
      <c r="E6" s="109"/>
      <c r="F6" s="109"/>
      <c r="G6" s="109"/>
      <c r="H6" s="109"/>
      <c r="I6" s="111"/>
      <c r="J6" s="109"/>
      <c r="K6" s="128"/>
      <c r="L6" s="109"/>
      <c r="M6" s="111" t="s">
        <v>187</v>
      </c>
    </row>
    <row r="7" spans="1:13" ht="12.75" customHeight="1">
      <c r="B7" s="282" t="s">
        <v>1</v>
      </c>
      <c r="C7" s="283"/>
      <c r="D7" s="283"/>
      <c r="E7" s="283"/>
      <c r="F7" s="283"/>
      <c r="G7" s="283"/>
      <c r="H7" s="283"/>
      <c r="I7" s="284"/>
      <c r="J7" s="288" t="s">
        <v>167</v>
      </c>
      <c r="K7" s="283"/>
      <c r="L7" s="131"/>
      <c r="M7" s="132"/>
    </row>
    <row r="8" spans="1:13" ht="29.25" customHeight="1" thickBot="1">
      <c r="B8" s="285"/>
      <c r="C8" s="286"/>
      <c r="D8" s="286"/>
      <c r="E8" s="286"/>
      <c r="F8" s="286"/>
      <c r="G8" s="286"/>
      <c r="H8" s="286"/>
      <c r="I8" s="287"/>
      <c r="J8" s="289"/>
      <c r="K8" s="286"/>
      <c r="L8" s="133" t="s">
        <v>168</v>
      </c>
      <c r="M8" s="134" t="s">
        <v>169</v>
      </c>
    </row>
    <row r="9" spans="1:13" ht="15.9" customHeight="1">
      <c r="A9" s="124"/>
      <c r="B9" s="135" t="s">
        <v>112</v>
      </c>
      <c r="C9" s="136"/>
      <c r="D9" s="137"/>
      <c r="E9" s="137"/>
      <c r="F9" s="137"/>
      <c r="G9" s="137"/>
      <c r="H9" s="137"/>
      <c r="I9" s="138"/>
      <c r="J9" s="290">
        <f>SUM(L9:M9)</f>
        <v>590006383182</v>
      </c>
      <c r="K9" s="291"/>
      <c r="L9" s="162">
        <v>697642381039</v>
      </c>
      <c r="M9" s="163">
        <v>-107635997857</v>
      </c>
    </row>
    <row r="10" spans="1:13" ht="15.9" customHeight="1">
      <c r="A10" s="124"/>
      <c r="B10" s="112"/>
      <c r="C10" s="113" t="s">
        <v>170</v>
      </c>
      <c r="D10" s="123"/>
      <c r="E10" s="123"/>
      <c r="F10" s="123"/>
      <c r="G10" s="123"/>
      <c r="H10" s="123"/>
      <c r="I10" s="139"/>
      <c r="J10" s="273">
        <f>M10</f>
        <v>-102799893459</v>
      </c>
      <c r="K10" s="292"/>
      <c r="L10" s="164"/>
      <c r="M10" s="165">
        <v>-102799893459</v>
      </c>
    </row>
    <row r="11" spans="1:13" ht="15.9" customHeight="1">
      <c r="B11" s="140"/>
      <c r="C11" s="114" t="s">
        <v>100</v>
      </c>
      <c r="D11" s="139"/>
      <c r="E11" s="139"/>
      <c r="F11" s="139"/>
      <c r="G11" s="139"/>
      <c r="H11" s="139"/>
      <c r="I11" s="139"/>
      <c r="J11" s="273">
        <f>SUM(J12:K13)</f>
        <v>105583836192</v>
      </c>
      <c r="K11" s="292"/>
      <c r="L11" s="164"/>
      <c r="M11" s="165">
        <f>M12+M13</f>
        <v>105583836192</v>
      </c>
    </row>
    <row r="12" spans="1:13" ht="15.9" customHeight="1">
      <c r="B12" s="141"/>
      <c r="C12" s="114"/>
      <c r="D12" s="51" t="s">
        <v>101</v>
      </c>
      <c r="E12" s="51"/>
      <c r="F12" s="51"/>
      <c r="G12" s="51"/>
      <c r="H12" s="51"/>
      <c r="I12" s="114"/>
      <c r="J12" s="273">
        <f>M12</f>
        <v>62458872016</v>
      </c>
      <c r="K12" s="292"/>
      <c r="L12" s="164"/>
      <c r="M12" s="165">
        <v>62458872016</v>
      </c>
    </row>
    <row r="13" spans="1:13" ht="15.9" customHeight="1">
      <c r="B13" s="142"/>
      <c r="C13" s="59"/>
      <c r="D13" s="59" t="s">
        <v>171</v>
      </c>
      <c r="E13" s="59"/>
      <c r="F13" s="59"/>
      <c r="G13" s="59"/>
      <c r="H13" s="59"/>
      <c r="I13" s="143"/>
      <c r="J13" s="293">
        <f>M13</f>
        <v>43124964176</v>
      </c>
      <c r="K13" s="294"/>
      <c r="L13" s="166"/>
      <c r="M13" s="167">
        <v>43124964176</v>
      </c>
    </row>
    <row r="14" spans="1:13" ht="15.9" customHeight="1">
      <c r="B14" s="118"/>
      <c r="C14" s="144" t="s">
        <v>172</v>
      </c>
      <c r="D14" s="55"/>
      <c r="E14" s="55"/>
      <c r="F14" s="56"/>
      <c r="G14" s="56"/>
      <c r="H14" s="56"/>
      <c r="I14" s="145"/>
      <c r="J14" s="277">
        <f>J11+J10</f>
        <v>2783942733</v>
      </c>
      <c r="K14" s="281"/>
      <c r="L14" s="168"/>
      <c r="M14" s="169">
        <f>M11+M10</f>
        <v>2783942733</v>
      </c>
    </row>
    <row r="15" spans="1:13" ht="15.9" customHeight="1">
      <c r="B15" s="112"/>
      <c r="C15" s="53" t="s">
        <v>173</v>
      </c>
      <c r="D15" s="53"/>
      <c r="E15" s="53"/>
      <c r="F15" s="51"/>
      <c r="G15" s="51"/>
      <c r="H15" s="51"/>
      <c r="I15" s="114"/>
      <c r="J15" s="298"/>
      <c r="K15" s="299"/>
      <c r="L15" s="161">
        <f>SUM(L16:L19)</f>
        <v>1062308709</v>
      </c>
      <c r="M15" s="165">
        <f>SUM(M16:M19)</f>
        <v>-1062308709</v>
      </c>
    </row>
    <row r="16" spans="1:13" ht="15.9" customHeight="1">
      <c r="B16" s="112"/>
      <c r="C16" s="53"/>
      <c r="D16" s="53" t="s">
        <v>105</v>
      </c>
      <c r="E16" s="51"/>
      <c r="F16" s="51"/>
      <c r="G16" s="51"/>
      <c r="H16" s="51"/>
      <c r="I16" s="114"/>
      <c r="J16" s="298"/>
      <c r="K16" s="299"/>
      <c r="L16" s="161">
        <v>7174981921</v>
      </c>
      <c r="M16" s="165">
        <v>-7174981921</v>
      </c>
    </row>
    <row r="17" spans="2:15" ht="15.9" customHeight="1">
      <c r="B17" s="112"/>
      <c r="C17" s="53"/>
      <c r="D17" s="53" t="s">
        <v>106</v>
      </c>
      <c r="E17" s="53"/>
      <c r="F17" s="51"/>
      <c r="G17" s="51"/>
      <c r="H17" s="51"/>
      <c r="I17" s="114"/>
      <c r="J17" s="298"/>
      <c r="K17" s="299"/>
      <c r="L17" s="161">
        <v>-7594758589</v>
      </c>
      <c r="M17" s="165">
        <v>7594758589</v>
      </c>
    </row>
    <row r="18" spans="2:15" ht="15.9" customHeight="1">
      <c r="B18" s="112"/>
      <c r="C18" s="53"/>
      <c r="D18" s="53" t="s">
        <v>107</v>
      </c>
      <c r="E18" s="53"/>
      <c r="F18" s="51"/>
      <c r="G18" s="51"/>
      <c r="H18" s="51"/>
      <c r="I18" s="114"/>
      <c r="J18" s="298"/>
      <c r="K18" s="299"/>
      <c r="L18" s="161">
        <v>2209899698</v>
      </c>
      <c r="M18" s="165">
        <v>-2209899698</v>
      </c>
    </row>
    <row r="19" spans="2:15" ht="15.9" customHeight="1">
      <c r="B19" s="112"/>
      <c r="C19" s="53"/>
      <c r="D19" s="53" t="s">
        <v>108</v>
      </c>
      <c r="E19" s="53"/>
      <c r="F19" s="51"/>
      <c r="G19" s="15"/>
      <c r="H19" s="51"/>
      <c r="I19" s="114"/>
      <c r="J19" s="298"/>
      <c r="K19" s="299"/>
      <c r="L19" s="161">
        <v>-727814321</v>
      </c>
      <c r="M19" s="165">
        <v>727814321</v>
      </c>
    </row>
    <row r="20" spans="2:15" ht="15.9" customHeight="1">
      <c r="B20" s="112"/>
      <c r="C20" s="53" t="s">
        <v>109</v>
      </c>
      <c r="D20" s="57"/>
      <c r="E20" s="57"/>
      <c r="F20" s="57"/>
      <c r="G20" s="57"/>
      <c r="H20" s="57"/>
      <c r="I20" s="139"/>
      <c r="J20" s="273">
        <f>L20</f>
        <v>0</v>
      </c>
      <c r="K20" s="292"/>
      <c r="L20" s="161">
        <v>0</v>
      </c>
      <c r="M20" s="170"/>
    </row>
    <row r="21" spans="2:15" ht="15.9" customHeight="1">
      <c r="B21" s="112"/>
      <c r="C21" s="53" t="s">
        <v>174</v>
      </c>
      <c r="D21" s="58"/>
      <c r="E21" s="57"/>
      <c r="F21" s="57"/>
      <c r="G21" s="57"/>
      <c r="H21" s="57"/>
      <c r="I21" s="139"/>
      <c r="J21" s="273">
        <f>L21</f>
        <v>2332268391</v>
      </c>
      <c r="K21" s="292"/>
      <c r="L21" s="161">
        <v>2332268391</v>
      </c>
      <c r="M21" s="170"/>
    </row>
    <row r="22" spans="2:15" ht="15.9" customHeight="1">
      <c r="B22" s="142"/>
      <c r="C22" s="59" t="s">
        <v>15</v>
      </c>
      <c r="D22" s="60"/>
      <c r="E22" s="60"/>
      <c r="F22" s="61"/>
      <c r="G22" s="61"/>
      <c r="H22" s="61"/>
      <c r="I22" s="146"/>
      <c r="J22" s="293">
        <f>L22+M22</f>
        <v>7312302021</v>
      </c>
      <c r="K22" s="294"/>
      <c r="L22" s="158">
        <v>365246246</v>
      </c>
      <c r="M22" s="171">
        <v>6947055775</v>
      </c>
      <c r="N22" s="113"/>
      <c r="O22" s="113"/>
    </row>
    <row r="23" spans="2:15" ht="15.9" customHeight="1" thickBot="1">
      <c r="B23" s="147"/>
      <c r="C23" s="148" t="s">
        <v>175</v>
      </c>
      <c r="D23" s="149"/>
      <c r="E23" s="150"/>
      <c r="F23" s="150"/>
      <c r="G23" s="151"/>
      <c r="H23" s="150"/>
      <c r="I23" s="152"/>
      <c r="J23" s="295">
        <f>J14+J20+J21+J22</f>
        <v>12428513145</v>
      </c>
      <c r="K23" s="296"/>
      <c r="L23" s="159">
        <f>L15+L20+L21+L22</f>
        <v>3759823346</v>
      </c>
      <c r="M23" s="172">
        <f>M14+M15+M22</f>
        <v>8668689799</v>
      </c>
      <c r="N23" s="113"/>
      <c r="O23" s="113"/>
    </row>
    <row r="24" spans="2:15" ht="15.9" customHeight="1" thickBot="1">
      <c r="B24" s="153" t="s">
        <v>176</v>
      </c>
      <c r="C24" s="154"/>
      <c r="D24" s="155"/>
      <c r="E24" s="155"/>
      <c r="F24" s="156"/>
      <c r="G24" s="156"/>
      <c r="H24" s="156"/>
      <c r="I24" s="157"/>
      <c r="J24" s="279">
        <f>J9+J23</f>
        <v>602434896327</v>
      </c>
      <c r="K24" s="297"/>
      <c r="L24" s="160">
        <f>L9+L23</f>
        <v>701402204385</v>
      </c>
      <c r="M24" s="173">
        <f>M9+M23</f>
        <v>-98967308058</v>
      </c>
      <c r="N24" s="113"/>
      <c r="O24" s="113"/>
    </row>
    <row r="25" spans="2:15" ht="15.6" customHeight="1">
      <c r="B25" s="129"/>
      <c r="C25" s="129"/>
      <c r="D25" s="129"/>
      <c r="E25" s="129"/>
      <c r="F25" s="129"/>
      <c r="G25" s="129"/>
      <c r="H25" s="129"/>
      <c r="I25" s="129"/>
      <c r="M25" s="113"/>
      <c r="N25" s="113"/>
      <c r="O25" s="113"/>
    </row>
    <row r="26" spans="2:15" ht="15.6" customHeight="1">
      <c r="B26" s="129"/>
      <c r="C26" s="129"/>
      <c r="D26" s="129"/>
      <c r="E26" s="129"/>
      <c r="F26" s="129"/>
      <c r="G26" s="129"/>
      <c r="H26" s="129"/>
      <c r="I26" s="129"/>
    </row>
    <row r="27" spans="2:15" ht="15.6" customHeight="1"/>
    <row r="28" spans="2:15" ht="15.6" customHeight="1"/>
    <row r="29" spans="2:15" ht="15.6" customHeight="1"/>
    <row r="30" spans="2:15" ht="15.6" customHeight="1"/>
    <row r="31" spans="2:15" ht="15.6" customHeight="1"/>
    <row r="32" spans="2:15" ht="15.6" customHeight="1"/>
    <row r="33" s="108" customFormat="1" ht="15.6" customHeight="1"/>
    <row r="34" s="108" customFormat="1" ht="15.6" customHeight="1"/>
    <row r="35" s="108" customFormat="1" ht="15.6" customHeight="1"/>
    <row r="36" s="108" customFormat="1" ht="15.6" customHeight="1"/>
    <row r="37" s="108" customFormat="1" ht="15.6" customHeight="1"/>
    <row r="38" s="108" customFormat="1" ht="15.6" customHeight="1"/>
    <row r="39" s="108" customFormat="1" ht="15.6" customHeight="1"/>
    <row r="40" s="108" customFormat="1" ht="15.6" customHeight="1"/>
    <row r="41" s="108" customFormat="1" ht="15.6" customHeight="1"/>
    <row r="42" s="108" customFormat="1" ht="15.6" customHeight="1"/>
    <row r="43" s="108" customFormat="1" ht="15.6" customHeight="1"/>
    <row r="44" s="108" customFormat="1" ht="15.6" customHeight="1"/>
    <row r="45" s="108" customFormat="1" ht="15.6" customHeight="1"/>
    <row r="46" s="108" customFormat="1" ht="15.6" customHeight="1"/>
    <row r="47" s="108" customFormat="1" ht="15.6" customHeight="1"/>
    <row r="48" s="108" customFormat="1" ht="15.6" customHeight="1"/>
    <row r="49" spans="2:9" ht="15.6" customHeight="1"/>
    <row r="50" spans="2:9" ht="15.6" customHeight="1"/>
    <row r="51" spans="2:9" ht="15.6" customHeight="1"/>
    <row r="52" spans="2:9" ht="15.6" customHeight="1"/>
    <row r="53" spans="2:9" ht="15.6" customHeight="1"/>
    <row r="54" spans="2:9" ht="15.6" customHeight="1"/>
    <row r="55" spans="2:9" ht="15.6" customHeight="1"/>
    <row r="56" spans="2:9" ht="15.6" customHeight="1"/>
    <row r="57" spans="2:9" ht="21" customHeight="1"/>
    <row r="58" spans="2:9" ht="4.5" customHeight="1"/>
    <row r="59" spans="2:9" ht="15.75" customHeight="1">
      <c r="B59" s="114"/>
      <c r="C59" s="114"/>
      <c r="D59" s="114"/>
      <c r="E59" s="114"/>
      <c r="F59" s="114"/>
      <c r="G59" s="114"/>
      <c r="H59" s="114"/>
      <c r="I59" s="114"/>
    </row>
    <row r="60" spans="2:9" ht="15.6" customHeight="1">
      <c r="B60" s="124"/>
      <c r="C60" s="124"/>
      <c r="D60" s="124"/>
      <c r="E60" s="124"/>
      <c r="F60" s="124"/>
      <c r="G60" s="124"/>
      <c r="H60" s="124"/>
      <c r="I60" s="124"/>
    </row>
    <row r="61" spans="2:9" ht="15.6" customHeight="1"/>
    <row r="62" spans="2:9" ht="15.6" customHeight="1"/>
    <row r="63" spans="2:9" ht="15.6" customHeight="1"/>
    <row r="64" spans="2:9" ht="15.6" customHeight="1"/>
    <row r="65" spans="2:13" s="124" customFormat="1" ht="12.9" customHeight="1"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2:13" ht="18" customHeight="1">
      <c r="J66" s="124"/>
      <c r="K66" s="124"/>
      <c r="L66" s="124"/>
      <c r="M66" s="124"/>
    </row>
    <row r="67" spans="2:13" ht="27" customHeight="1"/>
    <row r="81" s="108" customFormat="1" ht="18" customHeight="1"/>
    <row r="82" s="108" customFormat="1" ht="18" customHeight="1"/>
    <row r="83" s="108" customFormat="1" ht="18" customHeight="1"/>
    <row r="84" s="108" customFormat="1" ht="18" customHeight="1"/>
    <row r="85" s="108" customFormat="1" ht="18" customHeight="1"/>
    <row r="86" s="108" customFormat="1" ht="18" customHeight="1"/>
    <row r="87" s="108" customFormat="1" ht="18" customHeight="1"/>
    <row r="88" s="108" customFormat="1" ht="18" customHeight="1"/>
    <row r="89" s="108" customFormat="1" ht="18" customHeight="1"/>
    <row r="90" s="108" customFormat="1" ht="18" customHeight="1"/>
    <row r="91" s="108" customFormat="1" ht="18" customHeight="1"/>
    <row r="92" s="108" customFormat="1" ht="18" customHeight="1"/>
    <row r="93" s="108" customFormat="1" ht="18" customHeight="1"/>
    <row r="94" s="108" customFormat="1" ht="18" customHeight="1"/>
    <row r="95" s="108" customFormat="1" ht="18" customHeight="1"/>
    <row r="96" s="108" customFormat="1" ht="18" customHeight="1"/>
    <row r="99" spans="2:13" s="114" customFormat="1" ht="18" customHeight="1"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</row>
    <row r="100" spans="2:13" s="124" customFormat="1" ht="12.9" customHeight="1">
      <c r="B100" s="108"/>
      <c r="C100" s="108"/>
      <c r="D100" s="108"/>
      <c r="E100" s="108"/>
      <c r="F100" s="108"/>
      <c r="G100" s="108"/>
      <c r="H100" s="108"/>
      <c r="I100" s="108"/>
      <c r="J100" s="114"/>
      <c r="K100" s="114"/>
      <c r="L100" s="114"/>
      <c r="M100" s="114"/>
    </row>
    <row r="101" spans="2:13" ht="18" customHeight="1">
      <c r="J101" s="124"/>
      <c r="K101" s="124"/>
      <c r="L101" s="124"/>
      <c r="M101" s="124"/>
    </row>
    <row r="102" spans="2:13" ht="27" customHeight="1"/>
    <row r="113" spans="2:9" ht="18" customHeight="1">
      <c r="B113" s="114"/>
      <c r="C113" s="114"/>
      <c r="D113" s="114"/>
      <c r="E113" s="114"/>
      <c r="F113" s="114"/>
      <c r="G113" s="114"/>
      <c r="H113" s="114"/>
      <c r="I113" s="114"/>
    </row>
    <row r="114" spans="2:9" ht="18" customHeight="1">
      <c r="B114" s="124"/>
      <c r="C114" s="124"/>
      <c r="D114" s="124"/>
      <c r="E114" s="124"/>
      <c r="F114" s="124"/>
      <c r="G114" s="124"/>
      <c r="H114" s="124"/>
      <c r="I114" s="124"/>
    </row>
    <row r="141" spans="2:13" s="114" customFormat="1" ht="18" customHeight="1"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</row>
    <row r="142" spans="2:13" s="124" customFormat="1" ht="12.9" customHeight="1">
      <c r="B142" s="108"/>
      <c r="C142" s="108"/>
      <c r="D142" s="108"/>
      <c r="E142" s="108"/>
      <c r="F142" s="108"/>
      <c r="G142" s="108"/>
      <c r="H142" s="108"/>
      <c r="I142" s="108"/>
      <c r="J142" s="114"/>
      <c r="K142" s="114"/>
      <c r="L142" s="114"/>
      <c r="M142" s="114"/>
    </row>
    <row r="143" spans="2:13" ht="18" customHeight="1">
      <c r="J143" s="124"/>
      <c r="K143" s="124"/>
      <c r="L143" s="124"/>
      <c r="M143" s="124"/>
    </row>
    <row r="144" spans="2:13" ht="27" customHeight="1"/>
    <row r="145" ht="14.4" customHeight="1"/>
    <row r="146" ht="14.4" customHeight="1"/>
    <row r="147" ht="14.4" customHeight="1"/>
    <row r="148" ht="14.4" customHeight="1"/>
    <row r="149" ht="14.4" customHeight="1"/>
    <row r="150" ht="14.4" customHeight="1"/>
    <row r="151" ht="14.4" customHeight="1"/>
    <row r="152" ht="14.4" customHeight="1"/>
    <row r="153" ht="14.4" customHeight="1"/>
    <row r="154" ht="14.4" customHeight="1"/>
    <row r="155" ht="14.4" customHeight="1"/>
    <row r="156" ht="14.4" customHeight="1"/>
    <row r="157" ht="14.4" customHeight="1"/>
    <row r="158" ht="14.4" customHeight="1"/>
    <row r="159" ht="14.4" customHeight="1"/>
    <row r="160" ht="14.4" customHeight="1"/>
    <row r="161" spans="2:9" ht="14.4" customHeight="1"/>
    <row r="162" spans="2:9" ht="14.4" customHeight="1"/>
    <row r="163" spans="2:9" ht="14.4" customHeight="1"/>
    <row r="164" spans="2:9" ht="14.4" customHeight="1"/>
    <row r="165" spans="2:9" ht="14.4" customHeight="1"/>
    <row r="166" spans="2:9" ht="14.4" customHeight="1"/>
    <row r="167" spans="2:9" ht="14.4" customHeight="1"/>
    <row r="168" spans="2:9" ht="14.4" customHeight="1"/>
    <row r="169" spans="2:9" ht="14.4" customHeight="1"/>
    <row r="170" spans="2:9" ht="14.4" customHeight="1"/>
    <row r="171" spans="2:9" ht="14.4" customHeight="1"/>
    <row r="172" spans="2:9" ht="14.4" customHeight="1"/>
    <row r="173" spans="2:9" ht="14.4" customHeight="1">
      <c r="B173" s="125"/>
      <c r="C173" s="125"/>
      <c r="D173" s="125"/>
      <c r="E173" s="125"/>
      <c r="F173" s="125"/>
      <c r="G173" s="125"/>
      <c r="H173" s="125"/>
      <c r="I173" s="125"/>
    </row>
    <row r="174" spans="2:9" ht="14.4" customHeight="1"/>
    <row r="175" spans="2:9" ht="14.4" customHeight="1">
      <c r="B175" s="126"/>
      <c r="C175" s="126"/>
      <c r="D175" s="126"/>
      <c r="E175" s="126"/>
      <c r="F175" s="126"/>
      <c r="G175" s="126"/>
      <c r="H175" s="126"/>
      <c r="I175" s="126"/>
    </row>
    <row r="176" spans="2:9" ht="14.4" customHeight="1">
      <c r="B176" s="126"/>
      <c r="C176" s="126"/>
      <c r="D176" s="126"/>
      <c r="E176" s="126"/>
      <c r="F176" s="126"/>
      <c r="G176" s="126"/>
      <c r="H176" s="126"/>
      <c r="I176" s="126"/>
    </row>
    <row r="177" spans="2:9" ht="14.4" customHeight="1">
      <c r="B177" s="126"/>
      <c r="C177" s="126"/>
      <c r="D177" s="126"/>
      <c r="E177" s="126"/>
      <c r="F177" s="126"/>
      <c r="G177" s="126"/>
      <c r="H177" s="126"/>
      <c r="I177" s="126"/>
    </row>
    <row r="178" spans="2:9" ht="14.4" customHeight="1">
      <c r="B178" s="126"/>
      <c r="C178" s="126"/>
      <c r="D178" s="126"/>
      <c r="E178" s="126"/>
      <c r="F178" s="126"/>
      <c r="G178" s="126"/>
      <c r="H178" s="126"/>
      <c r="I178" s="126"/>
    </row>
    <row r="179" spans="2:9" ht="14.4" customHeight="1">
      <c r="B179" s="126"/>
      <c r="C179" s="126"/>
      <c r="D179" s="126"/>
      <c r="E179" s="126"/>
      <c r="F179" s="126"/>
      <c r="G179" s="126"/>
      <c r="H179" s="126"/>
      <c r="I179" s="126"/>
    </row>
    <row r="180" spans="2:9" ht="14.4" customHeight="1">
      <c r="B180" s="126"/>
      <c r="C180" s="126"/>
      <c r="D180" s="126"/>
      <c r="E180" s="126"/>
      <c r="F180" s="126"/>
      <c r="G180" s="126"/>
      <c r="H180" s="126"/>
      <c r="I180" s="126"/>
    </row>
    <row r="181" spans="2:9" ht="14.4" customHeight="1">
      <c r="B181" s="126"/>
      <c r="C181" s="126"/>
      <c r="D181" s="126"/>
      <c r="E181" s="126"/>
      <c r="F181" s="126"/>
      <c r="G181" s="126"/>
      <c r="H181" s="126"/>
      <c r="I181" s="126"/>
    </row>
    <row r="182" spans="2:9" ht="14.4" customHeight="1">
      <c r="B182" s="126"/>
      <c r="C182" s="126"/>
      <c r="D182" s="126"/>
      <c r="E182" s="126"/>
      <c r="F182" s="126"/>
      <c r="G182" s="126"/>
      <c r="H182" s="126"/>
      <c r="I182" s="126"/>
    </row>
    <row r="183" spans="2:9" ht="14.4" customHeight="1">
      <c r="B183" s="126"/>
      <c r="C183" s="126"/>
      <c r="D183" s="126"/>
      <c r="E183" s="126"/>
      <c r="F183" s="126"/>
      <c r="G183" s="126"/>
      <c r="H183" s="126"/>
      <c r="I183" s="126"/>
    </row>
    <row r="184" spans="2:9" ht="14.4" customHeight="1">
      <c r="B184" s="126"/>
      <c r="C184" s="126"/>
      <c r="D184" s="126"/>
      <c r="E184" s="126"/>
      <c r="F184" s="126"/>
      <c r="G184" s="126"/>
      <c r="H184" s="126"/>
      <c r="I184" s="126"/>
    </row>
    <row r="185" spans="2:9" ht="14.4" customHeight="1">
      <c r="B185" s="114"/>
      <c r="C185" s="114"/>
      <c r="D185" s="114"/>
      <c r="E185" s="114"/>
      <c r="F185" s="114"/>
      <c r="G185" s="114"/>
      <c r="H185" s="114"/>
      <c r="I185" s="114"/>
    </row>
    <row r="186" spans="2:9" ht="14.4" customHeight="1"/>
    <row r="187" spans="2:9" ht="14.4" customHeight="1"/>
    <row r="188" spans="2:9" ht="14.4" customHeight="1"/>
    <row r="189" spans="2:9" ht="14.4" customHeight="1"/>
    <row r="190" spans="2:9" ht="14.4" customHeight="1"/>
    <row r="191" spans="2:9" ht="14.4" customHeight="1"/>
    <row r="192" spans="2:9" ht="14.4" customHeight="1"/>
    <row r="193" spans="2:13" ht="14.4" customHeight="1"/>
    <row r="194" spans="2:13" ht="14.4" customHeight="1"/>
    <row r="195" spans="2:13" s="114" customFormat="1" ht="14.4" customHeight="1"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</row>
    <row r="196" spans="2:13" s="124" customFormat="1" ht="12.9" customHeight="1">
      <c r="B196" s="108"/>
      <c r="C196" s="108"/>
      <c r="D196" s="108"/>
      <c r="E196" s="108"/>
      <c r="F196" s="108"/>
      <c r="G196" s="108"/>
      <c r="H196" s="108"/>
      <c r="I196" s="108"/>
      <c r="J196" s="114"/>
      <c r="K196" s="114"/>
      <c r="L196" s="114"/>
      <c r="M196" s="114"/>
    </row>
    <row r="197" spans="2:13" ht="18" customHeight="1">
      <c r="J197" s="124"/>
      <c r="K197" s="124"/>
      <c r="L197" s="124"/>
      <c r="M197" s="124"/>
    </row>
    <row r="198" spans="2:13" ht="27" customHeight="1"/>
    <row r="199" spans="2:13" ht="13.5" customHeight="1"/>
    <row r="200" spans="2:13" ht="13.5" customHeight="1"/>
    <row r="201" spans="2:13" ht="13.5" customHeight="1"/>
    <row r="202" spans="2:13" ht="13.5" customHeight="1"/>
    <row r="203" spans="2:13" ht="13.5" customHeight="1"/>
    <row r="204" spans="2:13" ht="13.5" customHeight="1"/>
    <row r="205" spans="2:13" ht="13.5" customHeight="1"/>
    <row r="206" spans="2:13" ht="13.5" customHeight="1"/>
    <row r="207" spans="2:13" ht="13.5" customHeight="1"/>
    <row r="208" spans="2:13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13" ht="13.5" customHeight="1"/>
    <row r="242" spans="1:13" ht="13.5" customHeight="1"/>
    <row r="243" spans="1:13" ht="13.5" customHeight="1"/>
    <row r="244" spans="1:13" ht="13.5" customHeight="1"/>
    <row r="245" spans="1:13" ht="13.5" customHeight="1"/>
    <row r="246" spans="1:13" ht="13.5" customHeight="1"/>
    <row r="247" spans="1:13" ht="13.5" customHeight="1"/>
    <row r="248" spans="1:13" ht="13.5" customHeight="1"/>
    <row r="249" spans="1:13" ht="13.5" customHeight="1"/>
    <row r="250" spans="1:13" ht="13.5" customHeight="1"/>
    <row r="251" spans="1:13" ht="13.5" customHeight="1"/>
    <row r="252" spans="1:13" ht="13.5" customHeight="1"/>
    <row r="253" spans="1:13" ht="13.5" customHeight="1"/>
    <row r="254" spans="1:13" ht="13.5" customHeight="1"/>
    <row r="255" spans="1:13" s="125" customFormat="1" ht="13.5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</row>
    <row r="256" spans="1:13" ht="15" customHeight="1">
      <c r="J256" s="125"/>
      <c r="K256" s="125"/>
      <c r="L256" s="125"/>
      <c r="M256" s="125"/>
    </row>
    <row r="257" spans="1:13" s="114" customFormat="1" ht="18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</row>
    <row r="258" spans="1:13" s="114" customFormat="1" ht="18" customHeight="1">
      <c r="A258" s="108"/>
      <c r="B258" s="108"/>
      <c r="C258" s="108"/>
      <c r="D258" s="108"/>
      <c r="E258" s="108"/>
      <c r="F258" s="108"/>
      <c r="G258" s="108"/>
      <c r="H258" s="108"/>
      <c r="I258" s="108"/>
    </row>
    <row r="259" spans="1:13" s="114" customFormat="1" ht="18" customHeight="1">
      <c r="A259" s="108"/>
      <c r="B259" s="108"/>
      <c r="C259" s="108"/>
      <c r="D259" s="108"/>
      <c r="E259" s="108"/>
      <c r="F259" s="108"/>
      <c r="G259" s="108"/>
      <c r="H259" s="108"/>
      <c r="I259" s="108"/>
    </row>
    <row r="260" spans="1:13" s="114" customFormat="1" ht="18" customHeight="1">
      <c r="A260" s="108"/>
      <c r="B260" s="108"/>
      <c r="C260" s="108"/>
      <c r="D260" s="108"/>
      <c r="E260" s="108"/>
      <c r="F260" s="108"/>
      <c r="G260" s="108"/>
      <c r="H260" s="108"/>
      <c r="I260" s="108"/>
    </row>
    <row r="261" spans="1:13" s="114" customFormat="1" ht="18" customHeight="1">
      <c r="A261" s="108"/>
      <c r="B261" s="108"/>
      <c r="C261" s="108"/>
      <c r="D261" s="108"/>
      <c r="E261" s="108"/>
      <c r="F261" s="108"/>
      <c r="G261" s="108"/>
      <c r="H261" s="108"/>
      <c r="I261" s="108"/>
    </row>
    <row r="262" spans="1:13" s="114" customFormat="1" ht="18" customHeight="1">
      <c r="A262" s="108"/>
      <c r="B262" s="108"/>
      <c r="C262" s="108"/>
      <c r="D262" s="108"/>
      <c r="E262" s="108"/>
      <c r="F262" s="108"/>
      <c r="G262" s="108"/>
      <c r="H262" s="108"/>
      <c r="I262" s="108"/>
    </row>
    <row r="263" spans="1:13" ht="18" customHeight="1">
      <c r="J263" s="114"/>
      <c r="K263" s="114"/>
      <c r="L263" s="114"/>
      <c r="M263" s="114"/>
    </row>
    <row r="265" spans="1:13" s="114" customFormat="1" ht="18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</row>
    <row r="266" spans="1:13" s="114" customFormat="1" ht="18" customHeight="1">
      <c r="A266" s="108"/>
      <c r="B266" s="108"/>
      <c r="C266" s="108"/>
      <c r="D266" s="108"/>
      <c r="E266" s="108"/>
      <c r="F266" s="108"/>
      <c r="G266" s="108"/>
      <c r="H266" s="108"/>
      <c r="I266" s="108"/>
    </row>
    <row r="267" spans="1:13" s="114" customFormat="1" ht="18" customHeight="1">
      <c r="A267" s="108"/>
      <c r="B267" s="108"/>
      <c r="C267" s="108"/>
      <c r="D267" s="108"/>
      <c r="E267" s="108"/>
      <c r="F267" s="108"/>
      <c r="G267" s="108"/>
      <c r="H267" s="108"/>
      <c r="I267" s="108"/>
    </row>
    <row r="268" spans="1:13" ht="18" customHeight="1">
      <c r="J268" s="114"/>
      <c r="K268" s="114"/>
      <c r="L268" s="114"/>
      <c r="M268" s="114"/>
    </row>
    <row r="269" spans="1:13" ht="15" customHeight="1"/>
    <row r="270" spans="1:13" ht="15" customHeight="1"/>
    <row r="271" spans="1:13" ht="15" customHeight="1"/>
    <row r="272" spans="1:13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</sheetData>
  <mergeCells count="22">
    <mergeCell ref="J21:K21"/>
    <mergeCell ref="J22:K22"/>
    <mergeCell ref="J23:K23"/>
    <mergeCell ref="J24:K24"/>
    <mergeCell ref="J15:K15"/>
    <mergeCell ref="J16:K16"/>
    <mergeCell ref="J17:K17"/>
    <mergeCell ref="J18:K18"/>
    <mergeCell ref="J19:K19"/>
    <mergeCell ref="J20:K20"/>
    <mergeCell ref="J14:K14"/>
    <mergeCell ref="B2:M2"/>
    <mergeCell ref="B3:M3"/>
    <mergeCell ref="B4:M4"/>
    <mergeCell ref="B5:M5"/>
    <mergeCell ref="B7:I8"/>
    <mergeCell ref="J7:K8"/>
    <mergeCell ref="J9:K9"/>
    <mergeCell ref="J10:K10"/>
    <mergeCell ref="J11:K11"/>
    <mergeCell ref="J12:K12"/>
    <mergeCell ref="J13:K13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120" orientation="portrait" cellComments="asDisplayed" r:id="rId1"/>
  <headerFooter alignWithMargins="0"/>
  <rowBreaks count="2" manualBreakCount="2">
    <brk id="140" max="16383" man="1"/>
    <brk id="194" max="16383" man="1"/>
  </rowBreaks>
  <ignoredErrors>
    <ignoredError sqref="L15" formulaRange="1"/>
    <ignoredError sqref="J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T59"/>
  <sheetViews>
    <sheetView topLeftCell="A2" zoomScaleNormal="100" zoomScaleSheetLayoutView="100" workbookViewId="0">
      <selection activeCell="A2" sqref="A2"/>
    </sheetView>
  </sheetViews>
  <sheetFormatPr defaultRowHeight="10.8"/>
  <cols>
    <col min="1" max="14" width="2.875" customWidth="1"/>
    <col min="15" max="16" width="11" customWidth="1"/>
    <col min="17" max="18" width="10.375" customWidth="1"/>
    <col min="19" max="20" width="11" customWidth="1"/>
    <col min="21" max="22" width="4.125" customWidth="1"/>
  </cols>
  <sheetData>
    <row r="1" spans="1:20" hidden="1"/>
    <row r="2" spans="1:20" ht="18.75" customHeight="1">
      <c r="Q2" s="302" t="s">
        <v>67</v>
      </c>
      <c r="R2" s="302"/>
      <c r="S2" s="302"/>
      <c r="T2" s="302"/>
    </row>
    <row r="3" spans="1:20" ht="16.2">
      <c r="A3" s="303" t="s">
        <v>181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0" ht="12">
      <c r="A4" s="304" t="s">
        <v>255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</row>
    <row r="5" spans="1:20" ht="12">
      <c r="A5" s="304" t="s">
        <v>256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</row>
    <row r="6" spans="1:20" ht="16.8" thickBot="1">
      <c r="A6" s="32" t="str">
        <f>IF('貸借対照表(BS)円単位'!B5&lt;&gt;"",'貸借対照表(BS)円単位'!B5,"")</f>
        <v>全体</v>
      </c>
      <c r="B6" s="32"/>
      <c r="C6" s="32"/>
      <c r="D6" s="33"/>
      <c r="E6" s="34"/>
      <c r="F6" s="34"/>
      <c r="G6" s="34"/>
      <c r="H6" s="34"/>
      <c r="I6" s="34"/>
      <c r="J6" s="34"/>
      <c r="K6" s="34"/>
      <c r="L6" s="34"/>
      <c r="M6" s="34"/>
      <c r="N6" s="35"/>
      <c r="O6" s="34"/>
      <c r="P6" s="35"/>
      <c r="Q6" s="34"/>
      <c r="R6" s="34"/>
      <c r="S6" s="34"/>
      <c r="T6" s="36" t="s">
        <v>157</v>
      </c>
    </row>
    <row r="7" spans="1:20" s="11" customFormat="1" ht="15.15" customHeight="1" thickBot="1">
      <c r="A7" s="305" t="s">
        <v>1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7"/>
      <c r="O7" s="308" t="s">
        <v>2</v>
      </c>
      <c r="P7" s="309"/>
      <c r="Q7" s="37"/>
      <c r="R7" s="37"/>
      <c r="S7" s="37"/>
      <c r="T7" s="13"/>
    </row>
    <row r="8" spans="1:20" s="11" customFormat="1" ht="15.15" customHeight="1">
      <c r="A8" s="38"/>
      <c r="B8" s="39"/>
      <c r="C8" s="40" t="s">
        <v>68</v>
      </c>
      <c r="D8" s="40"/>
      <c r="E8" s="40"/>
      <c r="F8" s="40"/>
      <c r="G8" s="39"/>
      <c r="H8" s="40"/>
      <c r="I8" s="40"/>
      <c r="J8" s="40"/>
      <c r="K8" s="40"/>
      <c r="L8" s="39"/>
      <c r="M8" s="39"/>
      <c r="N8" s="39"/>
      <c r="O8" s="310">
        <f>O9+O24</f>
        <v>113319263287</v>
      </c>
      <c r="P8" s="311"/>
      <c r="Q8" s="41"/>
      <c r="R8" s="41"/>
      <c r="S8" s="41"/>
      <c r="T8" s="41"/>
    </row>
    <row r="9" spans="1:20" s="11" customFormat="1" ht="15.15" customHeight="1">
      <c r="A9" s="12"/>
      <c r="B9" s="13"/>
      <c r="C9" s="13"/>
      <c r="D9" s="14" t="s">
        <v>69</v>
      </c>
      <c r="E9" s="14"/>
      <c r="F9" s="14"/>
      <c r="G9" s="14"/>
      <c r="H9" s="14"/>
      <c r="I9" s="14"/>
      <c r="J9" s="14"/>
      <c r="K9" s="14"/>
      <c r="L9" s="13"/>
      <c r="M9" s="13"/>
      <c r="N9" s="13"/>
      <c r="O9" s="300">
        <f>O10+O15+O20</f>
        <v>41859986609</v>
      </c>
      <c r="P9" s="301"/>
      <c r="Q9" s="41"/>
      <c r="R9" s="41"/>
      <c r="S9" s="41"/>
      <c r="T9" s="41"/>
    </row>
    <row r="10" spans="1:20" s="11" customFormat="1" ht="15.15" customHeight="1">
      <c r="A10" s="12"/>
      <c r="B10" s="13"/>
      <c r="C10" s="13"/>
      <c r="D10" s="14"/>
      <c r="E10" s="14" t="s">
        <v>70</v>
      </c>
      <c r="F10" s="14"/>
      <c r="G10" s="14"/>
      <c r="H10" s="14"/>
      <c r="I10" s="14"/>
      <c r="J10" s="14"/>
      <c r="K10" s="14"/>
      <c r="L10" s="13"/>
      <c r="M10" s="13"/>
      <c r="N10" s="13"/>
      <c r="O10" s="300">
        <f>SUM(O11:P14)</f>
        <v>13299829415</v>
      </c>
      <c r="P10" s="301"/>
      <c r="Q10" s="41"/>
      <c r="R10" s="41" t="s">
        <v>71</v>
      </c>
      <c r="S10" s="41"/>
      <c r="T10" s="41"/>
    </row>
    <row r="11" spans="1:20" s="11" customFormat="1" ht="15.15" customHeight="1">
      <c r="A11" s="12"/>
      <c r="B11" s="13"/>
      <c r="C11" s="13"/>
      <c r="D11" s="14"/>
      <c r="E11" s="14"/>
      <c r="F11" s="14" t="s">
        <v>72</v>
      </c>
      <c r="G11" s="14"/>
      <c r="H11" s="14"/>
      <c r="I11" s="14"/>
      <c r="J11" s="14"/>
      <c r="K11" s="14"/>
      <c r="L11" s="13"/>
      <c r="M11" s="13"/>
      <c r="N11" s="13"/>
      <c r="O11" s="300">
        <v>10868628471</v>
      </c>
      <c r="P11" s="301"/>
      <c r="Q11" s="41"/>
      <c r="R11" s="41"/>
      <c r="S11" s="41"/>
      <c r="T11" s="41"/>
    </row>
    <row r="12" spans="1:20" s="11" customFormat="1" ht="15.15" customHeight="1">
      <c r="A12" s="12"/>
      <c r="B12" s="13"/>
      <c r="C12" s="13"/>
      <c r="D12" s="14"/>
      <c r="E12" s="14"/>
      <c r="F12" s="14" t="s">
        <v>73</v>
      </c>
      <c r="G12" s="14"/>
      <c r="H12" s="14"/>
      <c r="I12" s="14"/>
      <c r="J12" s="14"/>
      <c r="K12" s="14"/>
      <c r="L12" s="13"/>
      <c r="M12" s="13"/>
      <c r="N12" s="13"/>
      <c r="O12" s="300">
        <v>802576222</v>
      </c>
      <c r="P12" s="301"/>
      <c r="Q12" s="41"/>
      <c r="R12" s="41"/>
      <c r="S12" s="41"/>
      <c r="T12" s="41"/>
    </row>
    <row r="13" spans="1:20" s="11" customFormat="1" ht="15.15" customHeight="1">
      <c r="A13" s="12"/>
      <c r="B13" s="13"/>
      <c r="C13" s="13"/>
      <c r="D13" s="14"/>
      <c r="E13" s="14"/>
      <c r="F13" s="14" t="s">
        <v>74</v>
      </c>
      <c r="G13" s="14"/>
      <c r="H13" s="14"/>
      <c r="I13" s="14"/>
      <c r="J13" s="14"/>
      <c r="K13" s="14"/>
      <c r="L13" s="13"/>
      <c r="M13" s="13"/>
      <c r="N13" s="13"/>
      <c r="O13" s="300">
        <v>0</v>
      </c>
      <c r="P13" s="301"/>
      <c r="Q13" s="41"/>
      <c r="R13" s="41"/>
      <c r="S13" s="41"/>
      <c r="T13" s="41"/>
    </row>
    <row r="14" spans="1:20" s="11" customFormat="1" ht="15.15" customHeight="1">
      <c r="A14" s="12"/>
      <c r="B14" s="13"/>
      <c r="C14" s="13"/>
      <c r="D14" s="14"/>
      <c r="E14" s="14"/>
      <c r="F14" s="14" t="s">
        <v>42</v>
      </c>
      <c r="G14" s="14"/>
      <c r="H14" s="14"/>
      <c r="I14" s="14"/>
      <c r="J14" s="14"/>
      <c r="K14" s="14"/>
      <c r="L14" s="13"/>
      <c r="M14" s="13"/>
      <c r="N14" s="13"/>
      <c r="O14" s="300">
        <v>1628624722</v>
      </c>
      <c r="P14" s="301"/>
      <c r="Q14" s="41"/>
      <c r="R14" s="41"/>
      <c r="S14" s="41"/>
      <c r="T14" s="41"/>
    </row>
    <row r="15" spans="1:20" s="11" customFormat="1" ht="15.15" customHeight="1">
      <c r="A15" s="12"/>
      <c r="B15" s="13"/>
      <c r="C15" s="13"/>
      <c r="D15" s="14"/>
      <c r="E15" s="14" t="s">
        <v>75</v>
      </c>
      <c r="F15" s="14"/>
      <c r="G15" s="14"/>
      <c r="H15" s="14"/>
      <c r="I15" s="14"/>
      <c r="J15" s="14"/>
      <c r="K15" s="14"/>
      <c r="L15" s="13"/>
      <c r="M15" s="13"/>
      <c r="N15" s="13"/>
      <c r="O15" s="300">
        <f>SUM(O16:P19)</f>
        <v>25994300368</v>
      </c>
      <c r="P15" s="301"/>
      <c r="Q15" s="41"/>
      <c r="R15" s="41"/>
      <c r="S15" s="41"/>
      <c r="T15" s="41"/>
    </row>
    <row r="16" spans="1:20" s="11" customFormat="1" ht="15.15" customHeight="1">
      <c r="A16" s="12"/>
      <c r="B16" s="13"/>
      <c r="C16" s="13"/>
      <c r="D16" s="14"/>
      <c r="E16" s="14"/>
      <c r="F16" s="14" t="s">
        <v>76</v>
      </c>
      <c r="G16" s="14"/>
      <c r="H16" s="14"/>
      <c r="I16" s="14"/>
      <c r="J16" s="14"/>
      <c r="K16" s="14"/>
      <c r="L16" s="13"/>
      <c r="M16" s="13"/>
      <c r="N16" s="13"/>
      <c r="O16" s="300">
        <v>14844807171</v>
      </c>
      <c r="P16" s="301"/>
      <c r="Q16" s="41"/>
      <c r="R16" s="41"/>
      <c r="S16" s="41"/>
      <c r="T16" s="41"/>
    </row>
    <row r="17" spans="1:20" s="11" customFormat="1" ht="15.15" customHeight="1">
      <c r="A17" s="12"/>
      <c r="B17" s="13"/>
      <c r="C17" s="13"/>
      <c r="D17" s="14"/>
      <c r="E17" s="14"/>
      <c r="F17" s="14" t="s">
        <v>77</v>
      </c>
      <c r="G17" s="14"/>
      <c r="H17" s="14"/>
      <c r="I17" s="14"/>
      <c r="J17" s="14"/>
      <c r="K17" s="14"/>
      <c r="L17" s="13"/>
      <c r="M17" s="13"/>
      <c r="N17" s="13"/>
      <c r="O17" s="300">
        <v>2218306164</v>
      </c>
      <c r="P17" s="301"/>
      <c r="Q17" s="41"/>
      <c r="R17" s="41"/>
      <c r="S17" s="41"/>
      <c r="T17" s="41"/>
    </row>
    <row r="18" spans="1:20" s="11" customFormat="1" ht="15.15" customHeight="1">
      <c r="A18" s="12"/>
      <c r="B18" s="13"/>
      <c r="C18" s="13"/>
      <c r="D18" s="14"/>
      <c r="E18" s="14"/>
      <c r="F18" s="14" t="s">
        <v>78</v>
      </c>
      <c r="G18" s="14"/>
      <c r="H18" s="14"/>
      <c r="I18" s="14"/>
      <c r="J18" s="14"/>
      <c r="K18" s="14"/>
      <c r="L18" s="13"/>
      <c r="M18" s="13"/>
      <c r="N18" s="13"/>
      <c r="O18" s="300">
        <v>7537163908</v>
      </c>
      <c r="P18" s="301"/>
      <c r="Q18" s="41"/>
      <c r="R18" s="41"/>
      <c r="S18" s="41"/>
      <c r="T18" s="41"/>
    </row>
    <row r="19" spans="1:20" s="11" customFormat="1" ht="15.15" customHeight="1">
      <c r="A19" s="12"/>
      <c r="B19" s="13"/>
      <c r="C19" s="13"/>
      <c r="D19" s="14"/>
      <c r="E19" s="14"/>
      <c r="F19" s="14" t="s">
        <v>42</v>
      </c>
      <c r="G19" s="14"/>
      <c r="H19" s="14"/>
      <c r="I19" s="14"/>
      <c r="J19" s="14"/>
      <c r="K19" s="14"/>
      <c r="L19" s="13"/>
      <c r="M19" s="13"/>
      <c r="N19" s="13"/>
      <c r="O19" s="300">
        <v>1394023125</v>
      </c>
      <c r="P19" s="301"/>
      <c r="Q19" s="41"/>
      <c r="R19" s="41"/>
      <c r="S19" s="41"/>
      <c r="T19" s="41"/>
    </row>
    <row r="20" spans="1:20" s="11" customFormat="1" ht="15.15" customHeight="1">
      <c r="A20" s="12"/>
      <c r="B20" s="13"/>
      <c r="C20" s="13"/>
      <c r="D20" s="14"/>
      <c r="E20" s="14" t="s">
        <v>79</v>
      </c>
      <c r="F20" s="14"/>
      <c r="G20" s="14"/>
      <c r="H20" s="14"/>
      <c r="I20" s="14"/>
      <c r="J20" s="14"/>
      <c r="K20" s="14"/>
      <c r="L20" s="13"/>
      <c r="M20" s="13"/>
      <c r="N20" s="13"/>
      <c r="O20" s="300">
        <f>SUM(O21:P23)</f>
        <v>2565856826</v>
      </c>
      <c r="P20" s="301"/>
      <c r="Q20" s="41"/>
      <c r="R20" s="41"/>
      <c r="S20" s="42"/>
      <c r="T20" s="42"/>
    </row>
    <row r="21" spans="1:20" s="11" customFormat="1" ht="15.15" customHeight="1">
      <c r="A21" s="12"/>
      <c r="B21" s="13"/>
      <c r="C21" s="13"/>
      <c r="D21" s="14"/>
      <c r="E21" s="14"/>
      <c r="F21" s="13" t="s">
        <v>80</v>
      </c>
      <c r="G21" s="13"/>
      <c r="H21" s="14"/>
      <c r="I21" s="13"/>
      <c r="J21" s="14"/>
      <c r="K21" s="14"/>
      <c r="L21" s="13"/>
      <c r="M21" s="13"/>
      <c r="N21" s="13"/>
      <c r="O21" s="300">
        <v>365280017</v>
      </c>
      <c r="P21" s="301"/>
      <c r="Q21" s="41"/>
      <c r="R21" s="41"/>
      <c r="S21" s="42"/>
      <c r="T21" s="42"/>
    </row>
    <row r="22" spans="1:20" s="11" customFormat="1" ht="15.15" customHeight="1">
      <c r="A22" s="12"/>
      <c r="B22" s="13"/>
      <c r="C22" s="13"/>
      <c r="D22" s="14"/>
      <c r="E22" s="14"/>
      <c r="F22" s="14" t="s">
        <v>81</v>
      </c>
      <c r="G22" s="14"/>
      <c r="H22" s="14"/>
      <c r="I22" s="14"/>
      <c r="J22" s="14"/>
      <c r="K22" s="14"/>
      <c r="L22" s="13"/>
      <c r="M22" s="13"/>
      <c r="N22" s="13"/>
      <c r="O22" s="300">
        <v>160012405</v>
      </c>
      <c r="P22" s="301"/>
      <c r="Q22" s="41"/>
      <c r="R22" s="41"/>
      <c r="S22" s="42"/>
      <c r="T22" s="42"/>
    </row>
    <row r="23" spans="1:20" s="11" customFormat="1" ht="15.15" customHeight="1">
      <c r="A23" s="12"/>
      <c r="B23" s="13"/>
      <c r="C23" s="13"/>
      <c r="D23" s="14"/>
      <c r="E23" s="14"/>
      <c r="F23" s="14" t="s">
        <v>15</v>
      </c>
      <c r="G23" s="14"/>
      <c r="H23" s="14"/>
      <c r="I23" s="14"/>
      <c r="J23" s="14"/>
      <c r="K23" s="14"/>
      <c r="L23" s="13"/>
      <c r="M23" s="13"/>
      <c r="N23" s="13"/>
      <c r="O23" s="300">
        <v>2040564404</v>
      </c>
      <c r="P23" s="301"/>
      <c r="Q23" s="41"/>
      <c r="R23" s="41"/>
      <c r="S23" s="42"/>
      <c r="T23" s="42"/>
    </row>
    <row r="24" spans="1:20" s="11" customFormat="1" ht="15.15" customHeight="1">
      <c r="A24" s="12"/>
      <c r="B24" s="13"/>
      <c r="C24" s="13"/>
      <c r="D24" s="20" t="s">
        <v>82</v>
      </c>
      <c r="E24" s="20"/>
      <c r="F24" s="14"/>
      <c r="G24" s="20"/>
      <c r="H24" s="14"/>
      <c r="I24" s="14"/>
      <c r="J24" s="14"/>
      <c r="K24" s="14"/>
      <c r="L24" s="13"/>
      <c r="M24" s="13"/>
      <c r="N24" s="13"/>
      <c r="O24" s="300">
        <f>SUM(O25:P28)</f>
        <v>71459276678</v>
      </c>
      <c r="P24" s="301"/>
      <c r="Q24" s="41"/>
      <c r="R24" s="41"/>
      <c r="S24" s="42"/>
      <c r="T24" s="42"/>
    </row>
    <row r="25" spans="1:20" s="11" customFormat="1" ht="15.15" customHeight="1">
      <c r="A25" s="12"/>
      <c r="B25" s="13"/>
      <c r="C25" s="13"/>
      <c r="D25" s="14"/>
      <c r="E25" s="14" t="s">
        <v>83</v>
      </c>
      <c r="F25" s="14"/>
      <c r="G25" s="13"/>
      <c r="H25" s="14"/>
      <c r="I25" s="14"/>
      <c r="J25" s="14"/>
      <c r="K25" s="14"/>
      <c r="L25" s="13"/>
      <c r="M25" s="13"/>
      <c r="N25" s="13"/>
      <c r="O25" s="300">
        <v>54642288357</v>
      </c>
      <c r="P25" s="301"/>
      <c r="Q25" s="41"/>
      <c r="R25" s="41"/>
      <c r="S25" s="42"/>
      <c r="T25" s="42"/>
    </row>
    <row r="26" spans="1:20" s="11" customFormat="1" ht="15.15" customHeight="1">
      <c r="A26" s="12"/>
      <c r="B26" s="13"/>
      <c r="C26" s="13"/>
      <c r="D26" s="14"/>
      <c r="E26" s="14" t="s">
        <v>84</v>
      </c>
      <c r="F26" s="14"/>
      <c r="G26" s="13"/>
      <c r="H26" s="14"/>
      <c r="I26" s="14"/>
      <c r="J26" s="14"/>
      <c r="K26" s="14"/>
      <c r="L26" s="13"/>
      <c r="M26" s="13"/>
      <c r="N26" s="13"/>
      <c r="O26" s="300">
        <v>16803687271</v>
      </c>
      <c r="P26" s="301"/>
      <c r="Q26" s="41"/>
      <c r="R26" s="41"/>
      <c r="S26" s="41"/>
      <c r="T26" s="41"/>
    </row>
    <row r="27" spans="1:20" s="11" customFormat="1" ht="15.15" customHeight="1">
      <c r="A27" s="12"/>
      <c r="B27" s="13"/>
      <c r="C27" s="13"/>
      <c r="D27" s="14"/>
      <c r="E27" s="14" t="s">
        <v>85</v>
      </c>
      <c r="F27" s="14"/>
      <c r="G27" s="14"/>
      <c r="H27" s="14"/>
      <c r="I27" s="14"/>
      <c r="J27" s="14"/>
      <c r="K27" s="14"/>
      <c r="L27" s="13"/>
      <c r="M27" s="13"/>
      <c r="N27" s="13"/>
      <c r="O27" s="300">
        <v>0</v>
      </c>
      <c r="P27" s="301"/>
      <c r="Q27" s="41"/>
      <c r="R27" s="41"/>
      <c r="S27" s="41"/>
      <c r="T27" s="41"/>
    </row>
    <row r="28" spans="1:20" s="11" customFormat="1" ht="15.15" customHeight="1">
      <c r="A28" s="12"/>
      <c r="B28" s="13"/>
      <c r="C28" s="13"/>
      <c r="D28" s="14"/>
      <c r="E28" s="14" t="s">
        <v>86</v>
      </c>
      <c r="F28" s="14"/>
      <c r="G28" s="14"/>
      <c r="H28" s="14"/>
      <c r="I28" s="14"/>
      <c r="J28" s="14"/>
      <c r="K28" s="14"/>
      <c r="L28" s="13"/>
      <c r="M28" s="13"/>
      <c r="N28" s="13"/>
      <c r="O28" s="300">
        <v>13301050</v>
      </c>
      <c r="P28" s="301"/>
      <c r="Q28" s="41"/>
      <c r="R28" s="41"/>
      <c r="S28" s="41"/>
      <c r="T28" s="41"/>
    </row>
    <row r="29" spans="1:20" s="11" customFormat="1" ht="15.15" customHeight="1">
      <c r="A29" s="12"/>
      <c r="B29" s="13"/>
      <c r="C29" s="19" t="s">
        <v>87</v>
      </c>
      <c r="D29" s="19"/>
      <c r="E29" s="14"/>
      <c r="F29" s="14"/>
      <c r="G29" s="14"/>
      <c r="H29" s="14"/>
      <c r="I29" s="14"/>
      <c r="J29" s="13"/>
      <c r="K29" s="13"/>
      <c r="L29" s="13"/>
      <c r="M29" s="13"/>
      <c r="N29" s="27"/>
      <c r="O29" s="300">
        <f>SUM(O30:P31)</f>
        <v>10529218536</v>
      </c>
      <c r="P29" s="301"/>
      <c r="Q29" s="41"/>
      <c r="R29" s="41"/>
      <c r="S29" s="41"/>
      <c r="T29" s="41"/>
    </row>
    <row r="30" spans="1:20" s="11" customFormat="1" ht="15.15" customHeight="1">
      <c r="A30" s="12"/>
      <c r="B30" s="13"/>
      <c r="C30" s="13"/>
      <c r="D30" s="19" t="s">
        <v>88</v>
      </c>
      <c r="E30" s="19"/>
      <c r="F30" s="14"/>
      <c r="G30" s="14"/>
      <c r="H30" s="14"/>
      <c r="I30" s="14"/>
      <c r="J30" s="26"/>
      <c r="K30" s="26"/>
      <c r="L30" s="26"/>
      <c r="M30" s="13"/>
      <c r="N30" s="27"/>
      <c r="O30" s="300">
        <v>6425475741</v>
      </c>
      <c r="P30" s="301"/>
      <c r="Q30" s="41"/>
      <c r="R30" s="41"/>
      <c r="S30" s="41"/>
      <c r="T30" s="41"/>
    </row>
    <row r="31" spans="1:20" s="11" customFormat="1" ht="15.15" customHeight="1">
      <c r="A31" s="12"/>
      <c r="B31" s="13"/>
      <c r="C31" s="13"/>
      <c r="D31" s="14" t="s">
        <v>42</v>
      </c>
      <c r="E31" s="14"/>
      <c r="F31" s="13"/>
      <c r="G31" s="14"/>
      <c r="H31" s="14"/>
      <c r="I31" s="14"/>
      <c r="J31" s="26"/>
      <c r="K31" s="26"/>
      <c r="L31" s="26"/>
      <c r="M31" s="43"/>
      <c r="N31" s="44"/>
      <c r="O31" s="300">
        <v>4103742795</v>
      </c>
      <c r="P31" s="301"/>
      <c r="Q31" s="41"/>
      <c r="R31" s="41"/>
      <c r="S31" s="41"/>
      <c r="T31" s="41"/>
    </row>
    <row r="32" spans="1:20" s="11" customFormat="1" ht="15.15" customHeight="1">
      <c r="A32" s="45"/>
      <c r="B32" s="46" t="s">
        <v>89</v>
      </c>
      <c r="C32" s="46"/>
      <c r="D32" s="47"/>
      <c r="E32" s="47"/>
      <c r="F32" s="46"/>
      <c r="G32" s="47"/>
      <c r="H32" s="47"/>
      <c r="I32" s="47"/>
      <c r="J32" s="48"/>
      <c r="K32" s="48"/>
      <c r="L32" s="48"/>
      <c r="M32" s="49"/>
      <c r="N32" s="49"/>
      <c r="O32" s="312">
        <f>O8-O29</f>
        <v>102790044751</v>
      </c>
      <c r="P32" s="313"/>
      <c r="Q32" s="41"/>
      <c r="R32" s="41"/>
      <c r="S32" s="41"/>
      <c r="T32" s="41"/>
    </row>
    <row r="33" spans="1:20" s="11" customFormat="1" ht="15.15" customHeight="1">
      <c r="A33" s="12"/>
      <c r="B33" s="13"/>
      <c r="C33" s="14" t="s">
        <v>90</v>
      </c>
      <c r="D33" s="14"/>
      <c r="E33" s="14"/>
      <c r="F33" s="13"/>
      <c r="G33" s="14"/>
      <c r="H33" s="14"/>
      <c r="I33" s="14"/>
      <c r="J33" s="26"/>
      <c r="K33" s="26"/>
      <c r="L33" s="26"/>
      <c r="M33" s="50"/>
      <c r="N33" s="50"/>
      <c r="O33" s="300">
        <f>SUM(O34:P38)</f>
        <v>13694863</v>
      </c>
      <c r="P33" s="301"/>
      <c r="Q33" s="41"/>
      <c r="R33" s="41"/>
      <c r="S33" s="41"/>
      <c r="T33" s="41"/>
    </row>
    <row r="34" spans="1:20" s="11" customFormat="1" ht="15.15" customHeight="1">
      <c r="A34" s="12"/>
      <c r="B34" s="13"/>
      <c r="C34" s="14"/>
      <c r="D34" s="14" t="s">
        <v>91</v>
      </c>
      <c r="E34" s="14"/>
      <c r="F34" s="13"/>
      <c r="G34" s="14"/>
      <c r="H34" s="14"/>
      <c r="I34" s="14"/>
      <c r="J34" s="26"/>
      <c r="K34" s="26"/>
      <c r="L34" s="26"/>
      <c r="M34" s="50"/>
      <c r="N34" s="50"/>
      <c r="O34" s="300">
        <v>0</v>
      </c>
      <c r="P34" s="301"/>
      <c r="Q34" s="41"/>
      <c r="R34" s="41"/>
      <c r="S34" s="41"/>
      <c r="T34" s="41"/>
    </row>
    <row r="35" spans="1:20" s="11" customFormat="1" ht="15.15" customHeight="1">
      <c r="A35" s="12"/>
      <c r="B35" s="13"/>
      <c r="C35" s="13"/>
      <c r="D35" s="20" t="s">
        <v>92</v>
      </c>
      <c r="E35" s="20"/>
      <c r="F35" s="14"/>
      <c r="G35" s="20"/>
      <c r="H35" s="14"/>
      <c r="I35" s="14"/>
      <c r="J35" s="14"/>
      <c r="K35" s="14"/>
      <c r="L35" s="13"/>
      <c r="M35" s="13"/>
      <c r="N35" s="13"/>
      <c r="O35" s="300">
        <v>13694863</v>
      </c>
      <c r="P35" s="301"/>
      <c r="Q35" s="41"/>
      <c r="R35" s="41"/>
      <c r="S35" s="41"/>
      <c r="T35" s="41"/>
    </row>
    <row r="36" spans="1:20" s="11" customFormat="1" ht="15.15" customHeight="1">
      <c r="A36" s="12"/>
      <c r="B36" s="13"/>
      <c r="C36" s="13"/>
      <c r="D36" s="13" t="s">
        <v>93</v>
      </c>
      <c r="E36" s="13"/>
      <c r="F36" s="14"/>
      <c r="G36" s="13"/>
      <c r="H36" s="14"/>
      <c r="I36" s="13"/>
      <c r="J36" s="14"/>
      <c r="K36" s="14"/>
      <c r="L36" s="13"/>
      <c r="M36" s="13"/>
      <c r="N36" s="13"/>
      <c r="O36" s="300">
        <v>0</v>
      </c>
      <c r="P36" s="301"/>
      <c r="Q36" s="41"/>
      <c r="R36" s="41"/>
      <c r="S36" s="41"/>
      <c r="T36" s="41"/>
    </row>
    <row r="37" spans="1:20" s="11" customFormat="1" ht="15.15" customHeight="1">
      <c r="A37" s="12"/>
      <c r="B37" s="13"/>
      <c r="C37" s="13"/>
      <c r="D37" s="14" t="s">
        <v>94</v>
      </c>
      <c r="E37" s="14"/>
      <c r="F37" s="14"/>
      <c r="G37" s="14"/>
      <c r="H37" s="14"/>
      <c r="I37" s="14"/>
      <c r="J37" s="14"/>
      <c r="K37" s="14"/>
      <c r="L37" s="13"/>
      <c r="M37" s="13"/>
      <c r="N37" s="13"/>
      <c r="O37" s="300">
        <v>0</v>
      </c>
      <c r="P37" s="301"/>
      <c r="Q37" s="41"/>
      <c r="R37" s="41"/>
      <c r="S37" s="41"/>
      <c r="T37" s="41"/>
    </row>
    <row r="38" spans="1:20" s="11" customFormat="1" ht="15.15" customHeight="1">
      <c r="A38" s="12"/>
      <c r="B38" s="13"/>
      <c r="C38" s="13"/>
      <c r="D38" s="14" t="s">
        <v>42</v>
      </c>
      <c r="E38" s="14"/>
      <c r="F38" s="14"/>
      <c r="G38" s="14"/>
      <c r="H38" s="14"/>
      <c r="I38" s="14"/>
      <c r="J38" s="14"/>
      <c r="K38" s="14"/>
      <c r="L38" s="13"/>
      <c r="M38" s="13"/>
      <c r="N38" s="13"/>
      <c r="O38" s="300">
        <v>0</v>
      </c>
      <c r="P38" s="301"/>
      <c r="Q38" s="41"/>
      <c r="R38" s="41"/>
      <c r="S38" s="41"/>
      <c r="T38" s="41"/>
    </row>
    <row r="39" spans="1:20" s="11" customFormat="1" ht="15.15" customHeight="1" thickBot="1">
      <c r="A39" s="12"/>
      <c r="B39" s="13"/>
      <c r="C39" s="14" t="s">
        <v>95</v>
      </c>
      <c r="D39" s="14"/>
      <c r="E39" s="14"/>
      <c r="F39" s="14"/>
      <c r="G39" s="14"/>
      <c r="H39" s="14"/>
      <c r="I39" s="14"/>
      <c r="J39" s="26"/>
      <c r="K39" s="26"/>
      <c r="L39" s="26"/>
      <c r="M39" s="13"/>
      <c r="N39" s="27"/>
      <c r="O39" s="300">
        <f>SUM(O40:P41)</f>
        <v>3846155</v>
      </c>
      <c r="P39" s="301"/>
      <c r="Q39" s="41"/>
      <c r="R39" s="41"/>
      <c r="S39" s="41"/>
      <c r="T39" s="41"/>
    </row>
    <row r="40" spans="1:20" s="11" customFormat="1" ht="15.15" customHeight="1">
      <c r="A40" s="12"/>
      <c r="B40" s="13"/>
      <c r="C40" s="13"/>
      <c r="D40" s="14" t="s">
        <v>96</v>
      </c>
      <c r="E40" s="14"/>
      <c r="F40" s="14"/>
      <c r="G40" s="14"/>
      <c r="H40" s="14"/>
      <c r="I40" s="14"/>
      <c r="J40" s="26"/>
      <c r="K40" s="26"/>
      <c r="L40" s="26"/>
      <c r="M40" s="13"/>
      <c r="N40" s="27"/>
      <c r="O40" s="300">
        <v>2472852</v>
      </c>
      <c r="P40" s="301"/>
      <c r="Q40" s="314" t="s">
        <v>2</v>
      </c>
      <c r="R40" s="314"/>
      <c r="S40" s="314"/>
      <c r="T40" s="315"/>
    </row>
    <row r="41" spans="1:20" s="11" customFormat="1" ht="15.15" customHeight="1" thickBot="1">
      <c r="A41" s="12"/>
      <c r="B41" s="13"/>
      <c r="C41" s="13"/>
      <c r="D41" s="14" t="s">
        <v>15</v>
      </c>
      <c r="E41" s="14"/>
      <c r="F41" s="14"/>
      <c r="G41" s="14"/>
      <c r="H41" s="14"/>
      <c r="I41" s="14"/>
      <c r="J41" s="26"/>
      <c r="K41" s="26"/>
      <c r="L41" s="26"/>
      <c r="M41" s="43"/>
      <c r="N41" s="44"/>
      <c r="O41" s="300">
        <v>1373303</v>
      </c>
      <c r="P41" s="301"/>
      <c r="Q41" s="316" t="s">
        <v>97</v>
      </c>
      <c r="R41" s="317"/>
      <c r="S41" s="318" t="s">
        <v>98</v>
      </c>
      <c r="T41" s="319"/>
    </row>
    <row r="42" spans="1:20" s="11" customFormat="1" ht="15.15" customHeight="1">
      <c r="A42" s="45"/>
      <c r="B42" s="46" t="s">
        <v>99</v>
      </c>
      <c r="C42" s="46"/>
      <c r="D42" s="47"/>
      <c r="E42" s="47"/>
      <c r="F42" s="47"/>
      <c r="G42" s="47"/>
      <c r="H42" s="47"/>
      <c r="I42" s="47"/>
      <c r="J42" s="47"/>
      <c r="K42" s="47"/>
      <c r="L42" s="48"/>
      <c r="M42" s="48"/>
      <c r="N42" s="48"/>
      <c r="O42" s="312">
        <f>O32+O33-O39</f>
        <v>102799893459</v>
      </c>
      <c r="P42" s="313"/>
      <c r="Q42" s="320"/>
      <c r="R42" s="321"/>
      <c r="S42" s="322">
        <v>102799893459</v>
      </c>
      <c r="T42" s="323"/>
    </row>
    <row r="43" spans="1:20" s="11" customFormat="1" ht="15.15" customHeight="1">
      <c r="A43" s="12"/>
      <c r="B43" s="13" t="s">
        <v>100</v>
      </c>
      <c r="C43" s="13"/>
      <c r="D43" s="13"/>
      <c r="E43" s="26"/>
      <c r="F43" s="26"/>
      <c r="G43" s="26"/>
      <c r="H43" s="26"/>
      <c r="I43" s="26"/>
      <c r="J43" s="26"/>
      <c r="K43" s="25"/>
      <c r="L43" s="26"/>
      <c r="M43" s="26"/>
      <c r="N43" s="26"/>
      <c r="O43" s="300">
        <f>SUM(O44:P45)</f>
        <v>105583836192</v>
      </c>
      <c r="P43" s="301"/>
      <c r="Q43" s="324"/>
      <c r="R43" s="324"/>
      <c r="S43" s="300">
        <f>SUM(S44:T45)</f>
        <v>105583836192</v>
      </c>
      <c r="T43" s="301"/>
    </row>
    <row r="44" spans="1:20" s="11" customFormat="1" ht="15.15" customHeight="1">
      <c r="A44" s="12"/>
      <c r="B44" s="13"/>
      <c r="C44" s="13" t="s">
        <v>101</v>
      </c>
      <c r="D44" s="13"/>
      <c r="E44" s="51"/>
      <c r="F44" s="51"/>
      <c r="G44" s="51"/>
      <c r="H44" s="51"/>
      <c r="I44" s="51"/>
      <c r="J44" s="13"/>
      <c r="K44" s="25"/>
      <c r="L44" s="26"/>
      <c r="M44" s="26"/>
      <c r="N44" s="26"/>
      <c r="O44" s="300">
        <f>S44</f>
        <v>62458872016</v>
      </c>
      <c r="P44" s="301"/>
      <c r="Q44" s="325"/>
      <c r="R44" s="325"/>
      <c r="S44" s="300">
        <v>62458872016</v>
      </c>
      <c r="T44" s="301"/>
    </row>
    <row r="45" spans="1:20" s="11" customFormat="1" ht="15.15" customHeight="1">
      <c r="A45" s="52"/>
      <c r="B45" s="13"/>
      <c r="C45" s="13" t="s">
        <v>102</v>
      </c>
      <c r="D45" s="53"/>
      <c r="E45" s="53"/>
      <c r="F45" s="53"/>
      <c r="G45" s="53"/>
      <c r="H45" s="53"/>
      <c r="I45" s="53"/>
      <c r="J45" s="13"/>
      <c r="K45" s="25"/>
      <c r="L45" s="26"/>
      <c r="M45" s="26"/>
      <c r="N45" s="26"/>
      <c r="O45" s="300">
        <f>S45</f>
        <v>43124964176</v>
      </c>
      <c r="P45" s="301"/>
      <c r="Q45" s="326"/>
      <c r="R45" s="326"/>
      <c r="S45" s="327">
        <v>43124964176</v>
      </c>
      <c r="T45" s="328"/>
    </row>
    <row r="46" spans="1:20" s="11" customFormat="1" ht="15.15" customHeight="1">
      <c r="A46" s="45"/>
      <c r="B46" s="46" t="s">
        <v>103</v>
      </c>
      <c r="C46" s="54"/>
      <c r="D46" s="55"/>
      <c r="E46" s="55"/>
      <c r="F46" s="55"/>
      <c r="G46" s="56"/>
      <c r="H46" s="56"/>
      <c r="I46" s="56"/>
      <c r="J46" s="46"/>
      <c r="K46" s="46"/>
      <c r="L46" s="46"/>
      <c r="M46" s="46"/>
      <c r="N46" s="46"/>
      <c r="O46" s="312">
        <f>O43-O42</f>
        <v>2783942733</v>
      </c>
      <c r="P46" s="313"/>
      <c r="Q46" s="329"/>
      <c r="R46" s="329"/>
      <c r="S46" s="327">
        <f>S43-S42</f>
        <v>2783942733</v>
      </c>
      <c r="T46" s="328"/>
    </row>
    <row r="47" spans="1:20" s="11" customFormat="1" ht="15.15" customHeight="1">
      <c r="A47" s="12"/>
      <c r="B47" s="13" t="s">
        <v>104</v>
      </c>
      <c r="C47" s="13"/>
      <c r="D47" s="53"/>
      <c r="E47" s="53"/>
      <c r="F47" s="53"/>
      <c r="G47" s="51"/>
      <c r="H47" s="51"/>
      <c r="I47" s="51"/>
      <c r="J47" s="13"/>
      <c r="K47" s="13"/>
      <c r="L47" s="13"/>
      <c r="M47" s="13"/>
      <c r="N47" s="13"/>
      <c r="O47" s="330"/>
      <c r="P47" s="331"/>
      <c r="Q47" s="300">
        <f>SUM(Q48:R51)</f>
        <v>1062308709</v>
      </c>
      <c r="R47" s="332"/>
      <c r="S47" s="333">
        <f>SUM(S48:T51)</f>
        <v>-1062308709</v>
      </c>
      <c r="T47" s="334"/>
    </row>
    <row r="48" spans="1:20" s="11" customFormat="1" ht="15.15" customHeight="1">
      <c r="A48" s="12"/>
      <c r="B48" s="13"/>
      <c r="C48" s="53" t="s">
        <v>105</v>
      </c>
      <c r="D48" s="53"/>
      <c r="E48" s="53"/>
      <c r="F48" s="51"/>
      <c r="G48" s="51"/>
      <c r="H48" s="51"/>
      <c r="I48" s="51"/>
      <c r="J48" s="13"/>
      <c r="K48" s="13"/>
      <c r="L48" s="13"/>
      <c r="M48" s="13"/>
      <c r="N48" s="13"/>
      <c r="O48" s="330"/>
      <c r="P48" s="331"/>
      <c r="Q48" s="300">
        <v>7174981921</v>
      </c>
      <c r="R48" s="332"/>
      <c r="S48" s="300">
        <v>-7174981921</v>
      </c>
      <c r="T48" s="301"/>
    </row>
    <row r="49" spans="1:20" s="11" customFormat="1" ht="15.15" customHeight="1">
      <c r="A49" s="12"/>
      <c r="B49" s="13"/>
      <c r="C49" s="53" t="s">
        <v>106</v>
      </c>
      <c r="D49" s="53"/>
      <c r="E49" s="53"/>
      <c r="F49" s="53"/>
      <c r="G49" s="51"/>
      <c r="H49" s="51"/>
      <c r="I49" s="51"/>
      <c r="J49" s="13"/>
      <c r="K49" s="13"/>
      <c r="L49" s="13"/>
      <c r="M49" s="13"/>
      <c r="N49" s="13"/>
      <c r="O49" s="330"/>
      <c r="P49" s="331"/>
      <c r="Q49" s="300">
        <v>-7594758589</v>
      </c>
      <c r="R49" s="332"/>
      <c r="S49" s="300">
        <v>7594758589</v>
      </c>
      <c r="T49" s="301"/>
    </row>
    <row r="50" spans="1:20" s="11" customFormat="1" ht="15.15" customHeight="1">
      <c r="A50" s="12"/>
      <c r="B50" s="13"/>
      <c r="C50" s="53" t="s">
        <v>107</v>
      </c>
      <c r="D50" s="53"/>
      <c r="E50" s="53"/>
      <c r="F50" s="53"/>
      <c r="G50" s="51"/>
      <c r="H50" s="51"/>
      <c r="I50" s="51"/>
      <c r="J50" s="13"/>
      <c r="K50" s="13"/>
      <c r="L50" s="13"/>
      <c r="M50" s="13"/>
      <c r="N50" s="13"/>
      <c r="O50" s="330"/>
      <c r="P50" s="331"/>
      <c r="Q50" s="300">
        <v>2209899698</v>
      </c>
      <c r="R50" s="332"/>
      <c r="S50" s="300">
        <v>-2209899698</v>
      </c>
      <c r="T50" s="301"/>
    </row>
    <row r="51" spans="1:20" s="11" customFormat="1" ht="15.15" customHeight="1">
      <c r="A51" s="12"/>
      <c r="B51" s="13"/>
      <c r="C51" s="53" t="s">
        <v>108</v>
      </c>
      <c r="D51" s="53"/>
      <c r="E51" s="53"/>
      <c r="F51" s="53"/>
      <c r="G51" s="51"/>
      <c r="H51" s="15"/>
      <c r="I51" s="51"/>
      <c r="J51" s="13"/>
      <c r="K51" s="13"/>
      <c r="L51" s="13"/>
      <c r="M51" s="13"/>
      <c r="N51" s="13"/>
      <c r="O51" s="330"/>
      <c r="P51" s="331"/>
      <c r="Q51" s="300">
        <v>-727814321</v>
      </c>
      <c r="R51" s="332"/>
      <c r="S51" s="300">
        <v>727814321</v>
      </c>
      <c r="T51" s="301"/>
    </row>
    <row r="52" spans="1:20" s="11" customFormat="1" ht="15.15" customHeight="1">
      <c r="A52" s="12"/>
      <c r="B52" s="13" t="s">
        <v>109</v>
      </c>
      <c r="C52" s="13"/>
      <c r="D52" s="53"/>
      <c r="E52" s="57"/>
      <c r="F52" s="57"/>
      <c r="G52" s="57"/>
      <c r="H52" s="57"/>
      <c r="I52" s="57"/>
      <c r="J52" s="26"/>
      <c r="K52" s="13"/>
      <c r="L52" s="13"/>
      <c r="M52" s="13"/>
      <c r="N52" s="13"/>
      <c r="O52" s="300">
        <f>Q52</f>
        <v>0</v>
      </c>
      <c r="P52" s="301"/>
      <c r="Q52" s="300">
        <v>0</v>
      </c>
      <c r="R52" s="332"/>
      <c r="S52" s="330"/>
      <c r="T52" s="331"/>
    </row>
    <row r="53" spans="1:20" s="11" customFormat="1" ht="15.15" customHeight="1">
      <c r="A53" s="12"/>
      <c r="B53" s="13" t="s">
        <v>110</v>
      </c>
      <c r="C53" s="13"/>
      <c r="D53" s="53"/>
      <c r="E53" s="58"/>
      <c r="F53" s="57"/>
      <c r="G53" s="57"/>
      <c r="H53" s="57"/>
      <c r="I53" s="57"/>
      <c r="J53" s="26"/>
      <c r="K53" s="50"/>
      <c r="L53" s="50"/>
      <c r="M53" s="50"/>
      <c r="N53" s="50"/>
      <c r="O53" s="300">
        <f>Q53</f>
        <v>2332268391</v>
      </c>
      <c r="P53" s="301"/>
      <c r="Q53" s="300">
        <v>2332268391</v>
      </c>
      <c r="R53" s="332"/>
      <c r="S53" s="330"/>
      <c r="T53" s="331"/>
    </row>
    <row r="54" spans="1:20" s="11" customFormat="1" ht="15.15" customHeight="1">
      <c r="A54" s="52"/>
      <c r="B54" s="43" t="s">
        <v>15</v>
      </c>
      <c r="C54" s="43"/>
      <c r="D54" s="59"/>
      <c r="E54" s="60"/>
      <c r="F54" s="60"/>
      <c r="G54" s="61"/>
      <c r="H54" s="61"/>
      <c r="I54" s="61"/>
      <c r="J54" s="62"/>
      <c r="K54" s="43"/>
      <c r="L54" s="43"/>
      <c r="M54" s="43"/>
      <c r="N54" s="43"/>
      <c r="O54" s="327">
        <f>SUM(Q54:T54)</f>
        <v>7312302021</v>
      </c>
      <c r="P54" s="328"/>
      <c r="Q54" s="300">
        <v>365246246</v>
      </c>
      <c r="R54" s="332"/>
      <c r="S54" s="300">
        <v>6947055775</v>
      </c>
      <c r="T54" s="301"/>
    </row>
    <row r="55" spans="1:20" s="11" customFormat="1" ht="15.15" customHeight="1">
      <c r="A55" s="63" t="s">
        <v>111</v>
      </c>
      <c r="B55" s="64"/>
      <c r="C55" s="65"/>
      <c r="D55" s="66"/>
      <c r="E55" s="67"/>
      <c r="F55" s="68"/>
      <c r="G55" s="68"/>
      <c r="H55" s="69"/>
      <c r="I55" s="68"/>
      <c r="J55" s="70"/>
      <c r="K55" s="64"/>
      <c r="L55" s="64"/>
      <c r="M55" s="64"/>
      <c r="N55" s="64"/>
      <c r="O55" s="312">
        <f>O46+O52+O53+O54</f>
        <v>12428513145</v>
      </c>
      <c r="P55" s="313"/>
      <c r="Q55" s="335">
        <f>Q47+Q52+Q53+Q54</f>
        <v>3759823346</v>
      </c>
      <c r="R55" s="336"/>
      <c r="S55" s="312">
        <f>S46+S47+S54</f>
        <v>8668689799</v>
      </c>
      <c r="T55" s="313"/>
    </row>
    <row r="56" spans="1:20" s="11" customFormat="1" ht="15.15" customHeight="1" thickBot="1">
      <c r="A56" s="63" t="s">
        <v>112</v>
      </c>
      <c r="B56" s="64"/>
      <c r="C56" s="65"/>
      <c r="D56" s="66"/>
      <c r="E56" s="67"/>
      <c r="F56" s="68"/>
      <c r="G56" s="68"/>
      <c r="H56" s="69"/>
      <c r="I56" s="68"/>
      <c r="J56" s="70"/>
      <c r="K56" s="64"/>
      <c r="L56" s="64"/>
      <c r="M56" s="64"/>
      <c r="N56" s="64"/>
      <c r="O56" s="300">
        <f>Q56+S56</f>
        <v>590006383182</v>
      </c>
      <c r="P56" s="301"/>
      <c r="Q56" s="337">
        <v>697642381039</v>
      </c>
      <c r="R56" s="338"/>
      <c r="S56" s="339">
        <v>-107635997857</v>
      </c>
      <c r="T56" s="340"/>
    </row>
    <row r="57" spans="1:20" s="11" customFormat="1" ht="15.15" customHeight="1" thickBot="1">
      <c r="A57" s="71" t="s">
        <v>113</v>
      </c>
      <c r="B57" s="72"/>
      <c r="C57" s="73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341">
        <f>O55+O56</f>
        <v>602434896327</v>
      </c>
      <c r="P57" s="342"/>
      <c r="Q57" s="343">
        <f>Q55+Q56</f>
        <v>701402204385</v>
      </c>
      <c r="R57" s="344"/>
      <c r="S57" s="341">
        <f>S55+S56</f>
        <v>-98967308058</v>
      </c>
      <c r="T57" s="342"/>
    </row>
    <row r="58" spans="1:20" s="11" customFormat="1" ht="12">
      <c r="O58" s="74"/>
      <c r="P58" s="74"/>
      <c r="Q58" s="74"/>
      <c r="R58" s="74"/>
      <c r="S58" s="74"/>
      <c r="T58" s="74"/>
    </row>
    <row r="59" spans="1:20" s="11" customFormat="1" ht="12"/>
  </sheetData>
  <mergeCells count="91">
    <mergeCell ref="O56:P56"/>
    <mergeCell ref="Q56:R56"/>
    <mergeCell ref="S56:T56"/>
    <mergeCell ref="O57:P57"/>
    <mergeCell ref="Q57:R57"/>
    <mergeCell ref="S57:T57"/>
    <mergeCell ref="O54:P54"/>
    <mergeCell ref="Q54:R54"/>
    <mergeCell ref="S54:T54"/>
    <mergeCell ref="O55:P55"/>
    <mergeCell ref="Q55:R55"/>
    <mergeCell ref="S55:T55"/>
    <mergeCell ref="O52:P52"/>
    <mergeCell ref="Q52:R52"/>
    <mergeCell ref="S52:T52"/>
    <mergeCell ref="O53:P53"/>
    <mergeCell ref="Q53:R53"/>
    <mergeCell ref="S53:T53"/>
    <mergeCell ref="O50:P50"/>
    <mergeCell ref="Q50:R50"/>
    <mergeCell ref="S50:T50"/>
    <mergeCell ref="O51:P51"/>
    <mergeCell ref="Q51:R51"/>
    <mergeCell ref="S51:T51"/>
    <mergeCell ref="O48:P48"/>
    <mergeCell ref="Q48:R48"/>
    <mergeCell ref="S48:T48"/>
    <mergeCell ref="O49:P49"/>
    <mergeCell ref="Q49:R49"/>
    <mergeCell ref="S49:T49"/>
    <mergeCell ref="O46:P46"/>
    <mergeCell ref="Q46:R46"/>
    <mergeCell ref="S46:T46"/>
    <mergeCell ref="O47:P47"/>
    <mergeCell ref="Q47:R47"/>
    <mergeCell ref="S47:T47"/>
    <mergeCell ref="O44:P44"/>
    <mergeCell ref="Q44:R44"/>
    <mergeCell ref="S44:T44"/>
    <mergeCell ref="O45:P45"/>
    <mergeCell ref="Q45:R45"/>
    <mergeCell ref="S45:T45"/>
    <mergeCell ref="O42:P42"/>
    <mergeCell ref="Q42:R42"/>
    <mergeCell ref="S42:T42"/>
    <mergeCell ref="O43:P43"/>
    <mergeCell ref="Q43:R43"/>
    <mergeCell ref="S43:T43"/>
    <mergeCell ref="O38:P38"/>
    <mergeCell ref="O39:P39"/>
    <mergeCell ref="O40:P40"/>
    <mergeCell ref="Q40:T40"/>
    <mergeCell ref="O41:P41"/>
    <mergeCell ref="Q41:R41"/>
    <mergeCell ref="S41:T41"/>
    <mergeCell ref="O37:P37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25:P25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13:P13"/>
    <mergeCell ref="Q2:T2"/>
    <mergeCell ref="A3:T3"/>
    <mergeCell ref="A4:T4"/>
    <mergeCell ref="A5:T5"/>
    <mergeCell ref="A7:N7"/>
    <mergeCell ref="O7:P7"/>
    <mergeCell ref="O8:P8"/>
    <mergeCell ref="O9:P9"/>
    <mergeCell ref="O10:P10"/>
    <mergeCell ref="O11:P11"/>
    <mergeCell ref="O12:P12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firstPageNumber="7" orientation="portrait" useFirstPageNumber="1" verticalDpi="300" r:id="rId1"/>
  <headerFooter alignWithMargins="0"/>
  <colBreaks count="1" manualBreakCount="1">
    <brk id="20" max="1048575" man="1"/>
  </colBreaks>
  <ignoredErrors>
    <ignoredError sqref="S4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</sheetPr>
  <dimension ref="A1:M60"/>
  <sheetViews>
    <sheetView topLeftCell="A2" zoomScaleNormal="100" zoomScaleSheetLayoutView="96" workbookViewId="0">
      <selection activeCell="A2" sqref="A2"/>
    </sheetView>
  </sheetViews>
  <sheetFormatPr defaultRowHeight="10.8"/>
  <cols>
    <col min="1" max="10" width="2.625" customWidth="1"/>
    <col min="11" max="11" width="9.375" customWidth="1"/>
    <col min="12" max="12" width="21.375" customWidth="1"/>
  </cols>
  <sheetData>
    <row r="1" spans="1:13" hidden="1"/>
    <row r="2" spans="1:13" ht="18" customHeight="1">
      <c r="L2" s="75" t="s">
        <v>114</v>
      </c>
      <c r="M2" s="76"/>
    </row>
    <row r="3" spans="1:13" ht="19.2">
      <c r="A3" s="77"/>
      <c r="B3" s="303" t="s">
        <v>182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1:13" ht="14.4" customHeight="1">
      <c r="A4" s="13"/>
      <c r="B4" s="351" t="s">
        <v>257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</row>
    <row r="5" spans="1:13" ht="14.4" customHeight="1">
      <c r="A5" s="13"/>
      <c r="B5" s="351" t="s">
        <v>258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</row>
    <row r="6" spans="1:13" ht="14.1" customHeight="1" thickBot="1">
      <c r="A6" s="13"/>
      <c r="B6" s="78" t="str">
        <f>IF('貸借対照表(BS)円単位'!B5&lt;&gt;"",'貸借対照表(BS)円単位'!B5,"")</f>
        <v>全体</v>
      </c>
      <c r="C6" s="78"/>
      <c r="D6" s="78"/>
      <c r="E6" s="78"/>
      <c r="F6" s="78"/>
      <c r="G6" s="78"/>
      <c r="H6" s="78"/>
      <c r="I6" s="78"/>
      <c r="J6" s="78"/>
      <c r="K6" s="78"/>
      <c r="L6" s="79" t="s">
        <v>157</v>
      </c>
    </row>
    <row r="7" spans="1:13" ht="14.1" customHeight="1">
      <c r="A7" s="13"/>
      <c r="B7" s="352" t="s">
        <v>1</v>
      </c>
      <c r="C7" s="353"/>
      <c r="D7" s="353"/>
      <c r="E7" s="353"/>
      <c r="F7" s="353"/>
      <c r="G7" s="353"/>
      <c r="H7" s="353"/>
      <c r="I7" s="354"/>
      <c r="J7" s="354"/>
      <c r="K7" s="355"/>
      <c r="L7" s="359" t="s">
        <v>2</v>
      </c>
    </row>
    <row r="8" spans="1:13" ht="14.1" customHeight="1" thickBot="1">
      <c r="A8" s="13"/>
      <c r="B8" s="356"/>
      <c r="C8" s="357"/>
      <c r="D8" s="357"/>
      <c r="E8" s="357"/>
      <c r="F8" s="357"/>
      <c r="G8" s="357"/>
      <c r="H8" s="357"/>
      <c r="I8" s="357"/>
      <c r="J8" s="357"/>
      <c r="K8" s="358"/>
      <c r="L8" s="360"/>
    </row>
    <row r="9" spans="1:13" ht="14.1" customHeight="1">
      <c r="A9" s="80"/>
      <c r="B9" s="81" t="s">
        <v>115</v>
      </c>
      <c r="C9" s="82"/>
      <c r="D9" s="82"/>
      <c r="E9" s="83"/>
      <c r="F9" s="83"/>
      <c r="G9" s="39"/>
      <c r="H9" s="83"/>
      <c r="I9" s="39"/>
      <c r="J9" s="39"/>
      <c r="K9" s="84"/>
      <c r="L9" s="85"/>
    </row>
    <row r="10" spans="1:13" ht="14.1" customHeight="1">
      <c r="A10" s="32"/>
      <c r="B10" s="17"/>
      <c r="C10" s="53" t="s">
        <v>116</v>
      </c>
      <c r="D10" s="53"/>
      <c r="E10" s="51"/>
      <c r="F10" s="51"/>
      <c r="G10" s="13"/>
      <c r="H10" s="51"/>
      <c r="I10" s="13"/>
      <c r="J10" s="13"/>
      <c r="K10" s="27"/>
      <c r="L10" s="86">
        <f>L11+L16</f>
        <v>105407100413</v>
      </c>
    </row>
    <row r="11" spans="1:13" ht="14.1" customHeight="1">
      <c r="A11" s="32"/>
      <c r="B11" s="17"/>
      <c r="C11" s="53"/>
      <c r="D11" s="53" t="s">
        <v>117</v>
      </c>
      <c r="E11" s="51"/>
      <c r="F11" s="51"/>
      <c r="G11" s="51"/>
      <c r="H11" s="51"/>
      <c r="I11" s="13"/>
      <c r="J11" s="13"/>
      <c r="K11" s="27"/>
      <c r="L11" s="86">
        <f>SUM(L12:L15)</f>
        <v>33947823735</v>
      </c>
    </row>
    <row r="12" spans="1:13" ht="14.1" customHeight="1">
      <c r="A12" s="32"/>
      <c r="B12" s="17"/>
      <c r="C12" s="53"/>
      <c r="D12" s="53"/>
      <c r="E12" s="87" t="s">
        <v>118</v>
      </c>
      <c r="F12" s="51"/>
      <c r="G12" s="51"/>
      <c r="H12" s="51"/>
      <c r="I12" s="13"/>
      <c r="J12" s="13"/>
      <c r="K12" s="27"/>
      <c r="L12" s="86">
        <v>13272021781</v>
      </c>
    </row>
    <row r="13" spans="1:13" ht="14.1" customHeight="1">
      <c r="A13" s="32"/>
      <c r="B13" s="17"/>
      <c r="C13" s="53"/>
      <c r="D13" s="53"/>
      <c r="E13" s="87" t="s">
        <v>119</v>
      </c>
      <c r="F13" s="51"/>
      <c r="G13" s="51"/>
      <c r="H13" s="51"/>
      <c r="I13" s="13"/>
      <c r="J13" s="13"/>
      <c r="K13" s="27"/>
      <c r="L13" s="86">
        <v>18446553648</v>
      </c>
    </row>
    <row r="14" spans="1:13" ht="14.1" customHeight="1">
      <c r="A14" s="32"/>
      <c r="B14" s="12"/>
      <c r="C14" s="13"/>
      <c r="D14" s="13"/>
      <c r="E14" s="20" t="s">
        <v>120</v>
      </c>
      <c r="F14" s="13"/>
      <c r="G14" s="13"/>
      <c r="H14" s="13"/>
      <c r="I14" s="13"/>
      <c r="J14" s="13"/>
      <c r="K14" s="27"/>
      <c r="L14" s="86">
        <v>365280017</v>
      </c>
    </row>
    <row r="15" spans="1:13" ht="14.1" customHeight="1">
      <c r="A15" s="32"/>
      <c r="B15" s="88"/>
      <c r="C15" s="15"/>
      <c r="D15" s="13"/>
      <c r="E15" s="15" t="s">
        <v>121</v>
      </c>
      <c r="F15" s="15"/>
      <c r="G15" s="15"/>
      <c r="H15" s="15"/>
      <c r="I15" s="13"/>
      <c r="J15" s="13"/>
      <c r="K15" s="27"/>
      <c r="L15" s="86">
        <v>1863968289</v>
      </c>
    </row>
    <row r="16" spans="1:13" ht="14.1" customHeight="1">
      <c r="A16" s="32"/>
      <c r="B16" s="12"/>
      <c r="C16" s="15"/>
      <c r="D16" s="20" t="s">
        <v>122</v>
      </c>
      <c r="E16" s="15"/>
      <c r="F16" s="15"/>
      <c r="G16" s="15"/>
      <c r="H16" s="15"/>
      <c r="I16" s="13"/>
      <c r="J16" s="13"/>
      <c r="K16" s="27"/>
      <c r="L16" s="86">
        <f>SUM(L17:L20)</f>
        <v>71459276678</v>
      </c>
    </row>
    <row r="17" spans="1:12" ht="14.1" customHeight="1">
      <c r="A17" s="32"/>
      <c r="B17" s="12"/>
      <c r="C17" s="15"/>
      <c r="D17" s="15"/>
      <c r="E17" s="20" t="s">
        <v>123</v>
      </c>
      <c r="F17" s="15"/>
      <c r="G17" s="15"/>
      <c r="H17" s="15"/>
      <c r="I17" s="13"/>
      <c r="J17" s="13"/>
      <c r="K17" s="27"/>
      <c r="L17" s="86">
        <v>54642288357</v>
      </c>
    </row>
    <row r="18" spans="1:12" ht="14.1" customHeight="1">
      <c r="A18" s="32"/>
      <c r="B18" s="12"/>
      <c r="C18" s="15"/>
      <c r="D18" s="15"/>
      <c r="E18" s="20" t="s">
        <v>124</v>
      </c>
      <c r="F18" s="15"/>
      <c r="G18" s="15"/>
      <c r="H18" s="15"/>
      <c r="I18" s="13"/>
      <c r="J18" s="13"/>
      <c r="K18" s="27"/>
      <c r="L18" s="86">
        <v>16803687271</v>
      </c>
    </row>
    <row r="19" spans="1:12" ht="14.1" customHeight="1">
      <c r="A19" s="32"/>
      <c r="B19" s="12"/>
      <c r="C19" s="13"/>
      <c r="D19" s="15"/>
      <c r="E19" s="20" t="s">
        <v>125</v>
      </c>
      <c r="F19" s="15"/>
      <c r="G19" s="15"/>
      <c r="H19" s="15"/>
      <c r="I19" s="13"/>
      <c r="J19" s="13"/>
      <c r="K19" s="27"/>
      <c r="L19" s="86">
        <v>0</v>
      </c>
    </row>
    <row r="20" spans="1:12" ht="14.1" customHeight="1">
      <c r="A20" s="32"/>
      <c r="B20" s="12"/>
      <c r="C20" s="13"/>
      <c r="D20" s="14"/>
      <c r="E20" s="15" t="s">
        <v>121</v>
      </c>
      <c r="F20" s="13"/>
      <c r="G20" s="15"/>
      <c r="H20" s="15"/>
      <c r="I20" s="13"/>
      <c r="J20" s="13"/>
      <c r="K20" s="27"/>
      <c r="L20" s="86">
        <v>13301050</v>
      </c>
    </row>
    <row r="21" spans="1:12" ht="14.1" customHeight="1">
      <c r="A21" s="32"/>
      <c r="B21" s="12"/>
      <c r="C21" s="13" t="s">
        <v>126</v>
      </c>
      <c r="D21" s="14"/>
      <c r="E21" s="15"/>
      <c r="F21" s="15"/>
      <c r="G21" s="15"/>
      <c r="H21" s="15"/>
      <c r="I21" s="13"/>
      <c r="J21" s="13"/>
      <c r="K21" s="27"/>
      <c r="L21" s="86">
        <f>SUM(L22:L25)</f>
        <v>113560052202</v>
      </c>
    </row>
    <row r="22" spans="1:12" ht="14.1" customHeight="1">
      <c r="A22" s="32"/>
      <c r="B22" s="12"/>
      <c r="C22" s="13"/>
      <c r="D22" s="19" t="s">
        <v>127</v>
      </c>
      <c r="E22" s="15"/>
      <c r="F22" s="15"/>
      <c r="G22" s="15"/>
      <c r="H22" s="15"/>
      <c r="I22" s="13"/>
      <c r="J22" s="13"/>
      <c r="K22" s="27"/>
      <c r="L22" s="86">
        <v>62416802059</v>
      </c>
    </row>
    <row r="23" spans="1:12" ht="14.1" customHeight="1">
      <c r="A23" s="32"/>
      <c r="B23" s="12"/>
      <c r="C23" s="13"/>
      <c r="D23" s="19" t="s">
        <v>128</v>
      </c>
      <c r="E23" s="15"/>
      <c r="F23" s="15"/>
      <c r="G23" s="15"/>
      <c r="H23" s="15"/>
      <c r="I23" s="13"/>
      <c r="J23" s="13"/>
      <c r="K23" s="27"/>
      <c r="L23" s="86">
        <v>42457395286</v>
      </c>
    </row>
    <row r="24" spans="1:12" ht="14.1" customHeight="1">
      <c r="A24" s="32"/>
      <c r="B24" s="12"/>
      <c r="C24" s="13"/>
      <c r="D24" s="19" t="s">
        <v>129</v>
      </c>
      <c r="E24" s="15"/>
      <c r="F24" s="15"/>
      <c r="G24" s="15"/>
      <c r="H24" s="15"/>
      <c r="I24" s="13"/>
      <c r="J24" s="13"/>
      <c r="K24" s="27"/>
      <c r="L24" s="86">
        <v>6192678728</v>
      </c>
    </row>
    <row r="25" spans="1:12" ht="14.1" customHeight="1">
      <c r="A25" s="32"/>
      <c r="B25" s="12"/>
      <c r="C25" s="13"/>
      <c r="D25" s="14" t="s">
        <v>130</v>
      </c>
      <c r="E25" s="15"/>
      <c r="F25" s="15"/>
      <c r="G25" s="15"/>
      <c r="H25" s="14"/>
      <c r="I25" s="13"/>
      <c r="J25" s="13"/>
      <c r="K25" s="27"/>
      <c r="L25" s="86">
        <v>2493176129</v>
      </c>
    </row>
    <row r="26" spans="1:12" ht="14.1" customHeight="1">
      <c r="A26" s="32"/>
      <c r="B26" s="12"/>
      <c r="C26" s="13" t="s">
        <v>131</v>
      </c>
      <c r="D26" s="14"/>
      <c r="E26" s="15"/>
      <c r="F26" s="15"/>
      <c r="G26" s="15"/>
      <c r="H26" s="14"/>
      <c r="I26" s="13"/>
      <c r="J26" s="13"/>
      <c r="K26" s="27"/>
      <c r="L26" s="86">
        <f>SUM(L27:L28)</f>
        <v>0</v>
      </c>
    </row>
    <row r="27" spans="1:12" ht="14.1" customHeight="1">
      <c r="A27" s="32"/>
      <c r="B27" s="12"/>
      <c r="C27" s="13"/>
      <c r="D27" s="19" t="s">
        <v>132</v>
      </c>
      <c r="E27" s="15"/>
      <c r="F27" s="15"/>
      <c r="G27" s="15"/>
      <c r="H27" s="15"/>
      <c r="I27" s="13"/>
      <c r="J27" s="13"/>
      <c r="K27" s="27"/>
      <c r="L27" s="86">
        <v>0</v>
      </c>
    </row>
    <row r="28" spans="1:12" ht="14.1" customHeight="1">
      <c r="A28" s="32"/>
      <c r="B28" s="12"/>
      <c r="C28" s="13"/>
      <c r="D28" s="14" t="s">
        <v>121</v>
      </c>
      <c r="E28" s="15"/>
      <c r="F28" s="15"/>
      <c r="G28" s="15"/>
      <c r="H28" s="15"/>
      <c r="I28" s="13"/>
      <c r="J28" s="13"/>
      <c r="K28" s="27"/>
      <c r="L28" s="18">
        <v>0</v>
      </c>
    </row>
    <row r="29" spans="1:12" ht="14.1" customHeight="1">
      <c r="A29" s="32"/>
      <c r="B29" s="12"/>
      <c r="C29" s="13" t="s">
        <v>133</v>
      </c>
      <c r="D29" s="14"/>
      <c r="E29" s="15"/>
      <c r="F29" s="15"/>
      <c r="G29" s="15"/>
      <c r="H29" s="15"/>
      <c r="I29" s="13"/>
      <c r="J29" s="13"/>
      <c r="K29" s="27"/>
      <c r="L29" s="18">
        <v>1373303</v>
      </c>
    </row>
    <row r="30" spans="1:12" ht="14.1" customHeight="1">
      <c r="A30" s="32"/>
      <c r="B30" s="45" t="s">
        <v>134</v>
      </c>
      <c r="C30" s="46"/>
      <c r="D30" s="47"/>
      <c r="E30" s="89"/>
      <c r="F30" s="89"/>
      <c r="G30" s="89"/>
      <c r="H30" s="89"/>
      <c r="I30" s="46"/>
      <c r="J30" s="46"/>
      <c r="K30" s="90"/>
      <c r="L30" s="91">
        <f>(L21+L29)-(L10+L26)</f>
        <v>8154325092</v>
      </c>
    </row>
    <row r="31" spans="1:12" ht="14.1" customHeight="1">
      <c r="A31" s="32"/>
      <c r="B31" s="12" t="s">
        <v>135</v>
      </c>
      <c r="C31" s="13"/>
      <c r="D31" s="14"/>
      <c r="E31" s="15"/>
      <c r="F31" s="15"/>
      <c r="G31" s="15"/>
      <c r="H31" s="14"/>
      <c r="I31" s="13"/>
      <c r="J31" s="13"/>
      <c r="K31" s="27"/>
      <c r="L31" s="92"/>
    </row>
    <row r="32" spans="1:12" ht="14.1" customHeight="1">
      <c r="A32" s="32"/>
      <c r="B32" s="12"/>
      <c r="C32" s="13" t="s">
        <v>136</v>
      </c>
      <c r="D32" s="14"/>
      <c r="E32" s="15"/>
      <c r="F32" s="15"/>
      <c r="G32" s="15"/>
      <c r="H32" s="15"/>
      <c r="I32" s="13"/>
      <c r="J32" s="13"/>
      <c r="K32" s="27"/>
      <c r="L32" s="86">
        <f>SUM(L33:L37)</f>
        <v>8177385898</v>
      </c>
    </row>
    <row r="33" spans="1:12" ht="14.1" customHeight="1">
      <c r="A33" s="32"/>
      <c r="B33" s="12"/>
      <c r="C33" s="13"/>
      <c r="D33" s="19" t="s">
        <v>137</v>
      </c>
      <c r="E33" s="15"/>
      <c r="F33" s="15"/>
      <c r="G33" s="15"/>
      <c r="H33" s="15"/>
      <c r="I33" s="13"/>
      <c r="J33" s="13"/>
      <c r="K33" s="27"/>
      <c r="L33" s="86">
        <v>6485187547</v>
      </c>
    </row>
    <row r="34" spans="1:12" ht="14.1" customHeight="1">
      <c r="A34" s="32"/>
      <c r="B34" s="12"/>
      <c r="C34" s="13"/>
      <c r="D34" s="19" t="s">
        <v>138</v>
      </c>
      <c r="E34" s="15"/>
      <c r="F34" s="15"/>
      <c r="G34" s="15"/>
      <c r="H34" s="15"/>
      <c r="I34" s="13"/>
      <c r="J34" s="13"/>
      <c r="K34" s="27"/>
      <c r="L34" s="86">
        <v>1533397351</v>
      </c>
    </row>
    <row r="35" spans="1:12" ht="14.1" customHeight="1">
      <c r="A35" s="32"/>
      <c r="B35" s="12"/>
      <c r="C35" s="13"/>
      <c r="D35" s="19" t="s">
        <v>139</v>
      </c>
      <c r="E35" s="15"/>
      <c r="F35" s="15"/>
      <c r="G35" s="15"/>
      <c r="H35" s="15"/>
      <c r="I35" s="13"/>
      <c r="J35" s="13"/>
      <c r="K35" s="27"/>
      <c r="L35" s="86">
        <v>0</v>
      </c>
    </row>
    <row r="36" spans="1:12" ht="14.1" customHeight="1">
      <c r="A36" s="32"/>
      <c r="B36" s="12"/>
      <c r="C36" s="13"/>
      <c r="D36" s="19" t="s">
        <v>140</v>
      </c>
      <c r="E36" s="15"/>
      <c r="F36" s="15"/>
      <c r="G36" s="15"/>
      <c r="H36" s="15"/>
      <c r="I36" s="13"/>
      <c r="J36" s="13"/>
      <c r="K36" s="27"/>
      <c r="L36" s="86">
        <v>158801000</v>
      </c>
    </row>
    <row r="37" spans="1:12" ht="14.1" customHeight="1">
      <c r="A37" s="32"/>
      <c r="B37" s="12"/>
      <c r="C37" s="13"/>
      <c r="D37" s="14" t="s">
        <v>121</v>
      </c>
      <c r="E37" s="15"/>
      <c r="F37" s="15"/>
      <c r="G37" s="15"/>
      <c r="H37" s="15"/>
      <c r="I37" s="13"/>
      <c r="J37" s="13"/>
      <c r="K37" s="27"/>
      <c r="L37" s="18">
        <v>0</v>
      </c>
    </row>
    <row r="38" spans="1:12" ht="14.1" customHeight="1">
      <c r="A38" s="32"/>
      <c r="B38" s="12"/>
      <c r="C38" s="13" t="s">
        <v>141</v>
      </c>
      <c r="D38" s="14"/>
      <c r="E38" s="15"/>
      <c r="F38" s="15"/>
      <c r="G38" s="15"/>
      <c r="H38" s="14"/>
      <c r="I38" s="13"/>
      <c r="J38" s="13"/>
      <c r="K38" s="27"/>
      <c r="L38" s="86">
        <f>SUM(L39:L43)</f>
        <v>2038307382</v>
      </c>
    </row>
    <row r="39" spans="1:12" ht="14.1" customHeight="1">
      <c r="A39" s="32"/>
      <c r="B39" s="12"/>
      <c r="C39" s="13"/>
      <c r="D39" s="19" t="s">
        <v>128</v>
      </c>
      <c r="E39" s="15"/>
      <c r="F39" s="15"/>
      <c r="G39" s="15"/>
      <c r="H39" s="14"/>
      <c r="I39" s="13"/>
      <c r="J39" s="13"/>
      <c r="K39" s="27"/>
      <c r="L39" s="86">
        <v>1201750870</v>
      </c>
    </row>
    <row r="40" spans="1:12" ht="14.1" customHeight="1">
      <c r="A40" s="32"/>
      <c r="B40" s="12"/>
      <c r="C40" s="13"/>
      <c r="D40" s="19" t="s">
        <v>142</v>
      </c>
      <c r="E40" s="15"/>
      <c r="F40" s="15"/>
      <c r="G40" s="15"/>
      <c r="H40" s="14"/>
      <c r="I40" s="13"/>
      <c r="J40" s="13"/>
      <c r="K40" s="27"/>
      <c r="L40" s="86">
        <v>571569199</v>
      </c>
    </row>
    <row r="41" spans="1:12" ht="14.1" customHeight="1">
      <c r="A41" s="32"/>
      <c r="B41" s="12"/>
      <c r="C41" s="13"/>
      <c r="D41" s="19" t="s">
        <v>143</v>
      </c>
      <c r="E41" s="15"/>
      <c r="F41" s="13"/>
      <c r="G41" s="15"/>
      <c r="H41" s="15"/>
      <c r="I41" s="13"/>
      <c r="J41" s="13"/>
      <c r="K41" s="27"/>
      <c r="L41" s="86">
        <v>158200122</v>
      </c>
    </row>
    <row r="42" spans="1:12" ht="14.1" customHeight="1">
      <c r="A42" s="32"/>
      <c r="B42" s="12"/>
      <c r="C42" s="13"/>
      <c r="D42" s="19" t="s">
        <v>144</v>
      </c>
      <c r="E42" s="15"/>
      <c r="F42" s="13"/>
      <c r="G42" s="15"/>
      <c r="H42" s="15"/>
      <c r="I42" s="13"/>
      <c r="J42" s="13"/>
      <c r="K42" s="27"/>
      <c r="L42" s="86">
        <v>4893654</v>
      </c>
    </row>
    <row r="43" spans="1:12" ht="14.1" customHeight="1">
      <c r="A43" s="32"/>
      <c r="B43" s="12"/>
      <c r="C43" s="13"/>
      <c r="D43" s="14" t="s">
        <v>130</v>
      </c>
      <c r="E43" s="15"/>
      <c r="F43" s="15"/>
      <c r="G43" s="15"/>
      <c r="H43" s="15"/>
      <c r="I43" s="13"/>
      <c r="J43" s="13"/>
      <c r="K43" s="27"/>
      <c r="L43" s="86">
        <v>101893537</v>
      </c>
    </row>
    <row r="44" spans="1:12" ht="14.1" customHeight="1">
      <c r="A44" s="32"/>
      <c r="B44" s="45" t="s">
        <v>145</v>
      </c>
      <c r="C44" s="46"/>
      <c r="D44" s="47"/>
      <c r="E44" s="89"/>
      <c r="F44" s="89"/>
      <c r="G44" s="89"/>
      <c r="H44" s="89"/>
      <c r="I44" s="46"/>
      <c r="J44" s="46"/>
      <c r="K44" s="90"/>
      <c r="L44" s="91">
        <f>L38-L32</f>
        <v>-6139078516</v>
      </c>
    </row>
    <row r="45" spans="1:12" ht="14.1" customHeight="1">
      <c r="A45" s="32"/>
      <c r="B45" s="12" t="s">
        <v>146</v>
      </c>
      <c r="C45" s="13"/>
      <c r="D45" s="14"/>
      <c r="E45" s="15"/>
      <c r="F45" s="15"/>
      <c r="G45" s="15"/>
      <c r="H45" s="15"/>
      <c r="I45" s="13"/>
      <c r="J45" s="13"/>
      <c r="K45" s="27"/>
      <c r="L45" s="92"/>
    </row>
    <row r="46" spans="1:12" ht="14.1" customHeight="1">
      <c r="A46" s="32"/>
      <c r="B46" s="12"/>
      <c r="C46" s="13" t="s">
        <v>147</v>
      </c>
      <c r="D46" s="14"/>
      <c r="E46" s="15"/>
      <c r="F46" s="15"/>
      <c r="G46" s="15"/>
      <c r="H46" s="15"/>
      <c r="I46" s="13"/>
      <c r="J46" s="13"/>
      <c r="K46" s="27"/>
      <c r="L46" s="86">
        <f>SUM(L47:L48)</f>
        <v>7832374753</v>
      </c>
    </row>
    <row r="47" spans="1:12" ht="14.1" customHeight="1">
      <c r="A47" s="32"/>
      <c r="B47" s="12"/>
      <c r="C47" s="13"/>
      <c r="D47" s="19" t="s">
        <v>248</v>
      </c>
      <c r="E47" s="15"/>
      <c r="F47" s="15"/>
      <c r="G47" s="15"/>
      <c r="H47" s="15"/>
      <c r="I47" s="13"/>
      <c r="J47" s="13"/>
      <c r="K47" s="27"/>
      <c r="L47" s="86">
        <v>7817316145</v>
      </c>
    </row>
    <row r="48" spans="1:12" ht="14.1" customHeight="1">
      <c r="A48" s="32"/>
      <c r="B48" s="12"/>
      <c r="C48" s="13"/>
      <c r="D48" s="14" t="s">
        <v>121</v>
      </c>
      <c r="E48" s="15"/>
      <c r="F48" s="15"/>
      <c r="G48" s="15"/>
      <c r="H48" s="15"/>
      <c r="I48" s="13"/>
      <c r="J48" s="13"/>
      <c r="K48" s="27"/>
      <c r="L48" s="18">
        <v>15058608</v>
      </c>
    </row>
    <row r="49" spans="1:12" ht="14.1" customHeight="1">
      <c r="A49" s="32"/>
      <c r="B49" s="12"/>
      <c r="C49" s="13" t="s">
        <v>148</v>
      </c>
      <c r="D49" s="14"/>
      <c r="E49" s="15"/>
      <c r="F49" s="15"/>
      <c r="G49" s="15"/>
      <c r="H49" s="15"/>
      <c r="I49" s="13"/>
      <c r="J49" s="13"/>
      <c r="K49" s="27"/>
      <c r="L49" s="86">
        <f>SUM(L50:L51)</f>
        <v>4715900000</v>
      </c>
    </row>
    <row r="50" spans="1:12" ht="14.1" customHeight="1">
      <c r="A50" s="32"/>
      <c r="B50" s="12"/>
      <c r="C50" s="13"/>
      <c r="D50" s="19" t="s">
        <v>249</v>
      </c>
      <c r="E50" s="15"/>
      <c r="F50" s="15"/>
      <c r="G50" s="15"/>
      <c r="H50" s="51"/>
      <c r="I50" s="13"/>
      <c r="J50" s="13"/>
      <c r="K50" s="27"/>
      <c r="L50" s="86">
        <v>4715900000</v>
      </c>
    </row>
    <row r="51" spans="1:12" ht="14.1" customHeight="1">
      <c r="A51" s="32"/>
      <c r="B51" s="12"/>
      <c r="C51" s="13"/>
      <c r="D51" s="14" t="s">
        <v>130</v>
      </c>
      <c r="E51" s="15"/>
      <c r="F51" s="15"/>
      <c r="G51" s="15"/>
      <c r="H51" s="93"/>
      <c r="I51" s="13"/>
      <c r="J51" s="13"/>
      <c r="K51" s="27"/>
      <c r="L51" s="18">
        <v>0</v>
      </c>
    </row>
    <row r="52" spans="1:12" ht="14.1" customHeight="1">
      <c r="A52" s="32"/>
      <c r="B52" s="45" t="s">
        <v>149</v>
      </c>
      <c r="C52" s="46"/>
      <c r="D52" s="47"/>
      <c r="E52" s="89"/>
      <c r="F52" s="89"/>
      <c r="G52" s="89"/>
      <c r="H52" s="94"/>
      <c r="I52" s="46"/>
      <c r="J52" s="46"/>
      <c r="K52" s="90"/>
      <c r="L52" s="91">
        <f>L49-L46</f>
        <v>-3116474753</v>
      </c>
    </row>
    <row r="53" spans="1:12" ht="14.1" customHeight="1">
      <c r="A53" s="32"/>
      <c r="B53" s="361" t="s">
        <v>150</v>
      </c>
      <c r="C53" s="362"/>
      <c r="D53" s="362"/>
      <c r="E53" s="362"/>
      <c r="F53" s="362"/>
      <c r="G53" s="362"/>
      <c r="H53" s="362"/>
      <c r="I53" s="362"/>
      <c r="J53" s="362"/>
      <c r="K53" s="363"/>
      <c r="L53" s="91">
        <f>L30+L44+L52</f>
        <v>-1101228177</v>
      </c>
    </row>
    <row r="54" spans="1:12" ht="14.1" customHeight="1" thickBot="1">
      <c r="A54" s="32"/>
      <c r="B54" s="345" t="s">
        <v>151</v>
      </c>
      <c r="C54" s="346"/>
      <c r="D54" s="346"/>
      <c r="E54" s="346"/>
      <c r="F54" s="346"/>
      <c r="G54" s="346"/>
      <c r="H54" s="346"/>
      <c r="I54" s="346"/>
      <c r="J54" s="346"/>
      <c r="K54" s="347"/>
      <c r="L54" s="95">
        <v>10691202956</v>
      </c>
    </row>
    <row r="55" spans="1:12" ht="14.1" customHeight="1" thickBot="1">
      <c r="A55" s="32"/>
      <c r="B55" s="348" t="s">
        <v>152</v>
      </c>
      <c r="C55" s="349"/>
      <c r="D55" s="349"/>
      <c r="E55" s="349"/>
      <c r="F55" s="349"/>
      <c r="G55" s="349"/>
      <c r="H55" s="349"/>
      <c r="I55" s="349"/>
      <c r="J55" s="349"/>
      <c r="K55" s="350"/>
      <c r="L55" s="86">
        <f>L54+L53</f>
        <v>9589974779</v>
      </c>
    </row>
    <row r="56" spans="1:12" ht="14.1" customHeight="1" thickBot="1">
      <c r="B56" s="96"/>
      <c r="C56" s="96"/>
      <c r="D56" s="96"/>
      <c r="E56" s="96"/>
      <c r="F56" s="96"/>
      <c r="G56" s="96"/>
      <c r="H56" s="96"/>
      <c r="I56" s="96"/>
      <c r="J56" s="96"/>
      <c r="K56" s="13"/>
      <c r="L56" s="97"/>
    </row>
    <row r="57" spans="1:12" ht="14.1" customHeight="1">
      <c r="B57" s="98" t="s">
        <v>153</v>
      </c>
      <c r="C57" s="99"/>
      <c r="D57" s="99"/>
      <c r="E57" s="99"/>
      <c r="F57" s="99"/>
      <c r="G57" s="99"/>
      <c r="H57" s="99"/>
      <c r="I57" s="99"/>
      <c r="J57" s="99"/>
      <c r="K57" s="99"/>
      <c r="L57" s="86">
        <v>113058657</v>
      </c>
    </row>
    <row r="58" spans="1:12" ht="14.1" customHeight="1">
      <c r="B58" s="100" t="s">
        <v>154</v>
      </c>
      <c r="C58" s="101"/>
      <c r="D58" s="101"/>
      <c r="E58" s="101"/>
      <c r="F58" s="101"/>
      <c r="G58" s="101"/>
      <c r="H58" s="101"/>
      <c r="I58" s="101"/>
      <c r="J58" s="101"/>
      <c r="K58" s="101"/>
      <c r="L58" s="91">
        <v>1915663</v>
      </c>
    </row>
    <row r="59" spans="1:12" ht="14.1" customHeight="1" thickBot="1">
      <c r="B59" s="102" t="s">
        <v>155</v>
      </c>
      <c r="C59" s="103"/>
      <c r="D59" s="103"/>
      <c r="E59" s="103"/>
      <c r="F59" s="103"/>
      <c r="G59" s="103"/>
      <c r="H59" s="103"/>
      <c r="I59" s="103"/>
      <c r="J59" s="103"/>
      <c r="K59" s="103"/>
      <c r="L59" s="86">
        <f>L57+L58</f>
        <v>114974320</v>
      </c>
    </row>
    <row r="60" spans="1:12" ht="14.1" customHeight="1" thickBot="1">
      <c r="B60" s="104" t="s">
        <v>156</v>
      </c>
      <c r="C60" s="72"/>
      <c r="D60" s="105"/>
      <c r="E60" s="106"/>
      <c r="F60" s="106"/>
      <c r="G60" s="106"/>
      <c r="H60" s="106"/>
      <c r="I60" s="72"/>
      <c r="J60" s="72"/>
      <c r="K60" s="72"/>
      <c r="L60" s="107">
        <f>L55+L59</f>
        <v>9704949099</v>
      </c>
    </row>
  </sheetData>
  <mergeCells count="8">
    <mergeCell ref="B54:K54"/>
    <mergeCell ref="B55:K55"/>
    <mergeCell ref="B3:L3"/>
    <mergeCell ref="B4:L4"/>
    <mergeCell ref="B5:L5"/>
    <mergeCell ref="B7:K8"/>
    <mergeCell ref="L7:L8"/>
    <mergeCell ref="B53:K53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firstPageNumber="9" orientation="portrait" useFirstPageNumber="1" verticalDpi="300" r:id="rId1"/>
  <headerFooter alignWithMargins="0"/>
  <ignoredErrors>
    <ignoredError sqref="L2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B1:AD63"/>
  <sheetViews>
    <sheetView view="pageBreakPreview" topLeftCell="B1" zoomScaleNormal="100" zoomScaleSheetLayoutView="100" workbookViewId="0">
      <selection activeCell="B1" sqref="A1:XFD1"/>
    </sheetView>
  </sheetViews>
  <sheetFormatPr defaultRowHeight="10.8"/>
  <cols>
    <col min="1" max="1" width="0" hidden="1" customWidth="1"/>
    <col min="2" max="6" width="2" customWidth="1"/>
    <col min="7" max="12" width="2.5" customWidth="1"/>
    <col min="13" max="13" width="9.875" customWidth="1"/>
    <col min="14" max="14" width="21.375" customWidth="1"/>
    <col min="15" max="15" width="21.375" hidden="1" customWidth="1"/>
    <col min="16" max="19" width="2.375" customWidth="1"/>
    <col min="20" max="25" width="2.5" customWidth="1"/>
    <col min="26" max="26" width="5" customWidth="1"/>
    <col min="27" max="27" width="21.375" customWidth="1"/>
  </cols>
  <sheetData>
    <row r="1" spans="2:30" ht="16.2">
      <c r="B1" s="5"/>
      <c r="C1" s="6"/>
      <c r="D1" s="6"/>
      <c r="E1" s="6"/>
      <c r="F1" s="6"/>
      <c r="G1" s="6"/>
      <c r="H1" s="7"/>
      <c r="I1" s="7"/>
      <c r="J1" s="7"/>
      <c r="K1" s="7"/>
      <c r="L1" s="6"/>
      <c r="M1" s="6"/>
      <c r="AA1" s="255" t="s">
        <v>0</v>
      </c>
    </row>
    <row r="2" spans="2:30" ht="8.1" customHeight="1">
      <c r="B2" s="5"/>
      <c r="C2" s="6"/>
      <c r="D2" s="6"/>
      <c r="E2" s="6"/>
      <c r="F2" s="6"/>
      <c r="G2" s="6"/>
      <c r="H2" s="7"/>
      <c r="I2" s="7"/>
      <c r="J2" s="7"/>
      <c r="K2" s="7"/>
      <c r="L2" s="6"/>
      <c r="M2" s="6"/>
      <c r="AA2" s="255"/>
    </row>
    <row r="3" spans="2:30" ht="16.2">
      <c r="B3" s="256" t="s">
        <v>178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</row>
    <row r="4" spans="2:30" ht="19.8" thickBot="1">
      <c r="B4" s="175" t="str">
        <f>IF('貸借対照表(BS)円単位'!B5&lt;&gt;"",'貸借対照表(BS)円単位'!B5,"")</f>
        <v>全体</v>
      </c>
      <c r="C4" s="8"/>
      <c r="D4" s="8"/>
      <c r="E4" s="8"/>
      <c r="F4" s="8"/>
      <c r="G4" s="8"/>
      <c r="H4" s="8"/>
      <c r="I4" s="174"/>
      <c r="J4" s="174"/>
      <c r="K4" s="174"/>
      <c r="L4" s="174"/>
      <c r="M4" s="174"/>
      <c r="N4" s="261" t="str">
        <f>'貸借対照表(BS)円単位'!N5:U5</f>
        <v>（令和 6年 3月31日現在）</v>
      </c>
      <c r="O4" s="261"/>
      <c r="P4" s="261"/>
      <c r="Q4" s="261"/>
      <c r="R4" s="261"/>
      <c r="S4" s="261"/>
      <c r="T4" s="261"/>
      <c r="U4" s="261"/>
      <c r="V4" s="174"/>
      <c r="W4" s="174"/>
      <c r="X4" s="174"/>
      <c r="Y4" s="174"/>
      <c r="Z4" s="174"/>
      <c r="AA4" s="9" t="str">
        <f>設定!$B$3</f>
        <v>（単位：千円）</v>
      </c>
    </row>
    <row r="5" spans="2:30" s="11" customFormat="1" ht="12.9" customHeight="1" thickBot="1">
      <c r="B5" s="252" t="s">
        <v>1</v>
      </c>
      <c r="C5" s="253"/>
      <c r="D5" s="253"/>
      <c r="E5" s="253"/>
      <c r="F5" s="253"/>
      <c r="G5" s="253"/>
      <c r="H5" s="253"/>
      <c r="I5" s="257"/>
      <c r="J5" s="257"/>
      <c r="K5" s="257"/>
      <c r="L5" s="257"/>
      <c r="M5" s="257"/>
      <c r="N5" s="10" t="s">
        <v>2</v>
      </c>
      <c r="O5" s="181"/>
      <c r="P5" s="252" t="s">
        <v>1</v>
      </c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10" t="s">
        <v>2</v>
      </c>
    </row>
    <row r="6" spans="2:30" s="11" customFormat="1" ht="12.9" customHeight="1">
      <c r="B6" s="12" t="s">
        <v>3</v>
      </c>
      <c r="C6" s="13"/>
      <c r="D6" s="14"/>
      <c r="E6" s="15"/>
      <c r="F6" s="15"/>
      <c r="G6" s="15"/>
      <c r="H6" s="15"/>
      <c r="I6" s="13"/>
      <c r="J6" s="13"/>
      <c r="K6" s="13"/>
      <c r="L6" s="13"/>
      <c r="M6" s="13"/>
      <c r="N6" s="16"/>
      <c r="O6" s="184"/>
      <c r="P6" s="17" t="s">
        <v>4</v>
      </c>
      <c r="Q6" s="14"/>
      <c r="R6" s="14"/>
      <c r="S6" s="14"/>
      <c r="T6" s="14"/>
      <c r="U6" s="14"/>
      <c r="V6" s="13"/>
      <c r="W6" s="13"/>
      <c r="X6" s="13"/>
      <c r="Y6" s="13"/>
      <c r="Z6" s="13"/>
      <c r="AA6" s="16"/>
    </row>
    <row r="7" spans="2:30" s="11" customFormat="1" ht="12.9" customHeight="1">
      <c r="B7" s="17"/>
      <c r="C7" s="14" t="s">
        <v>5</v>
      </c>
      <c r="D7" s="14"/>
      <c r="E7" s="14"/>
      <c r="F7" s="14"/>
      <c r="G7" s="14"/>
      <c r="H7" s="14"/>
      <c r="I7" s="13"/>
      <c r="J7" s="13"/>
      <c r="K7" s="13"/>
      <c r="L7" s="13"/>
      <c r="M7" s="13"/>
      <c r="N7" s="16">
        <f>IF('貸借対照表(BS)円単位'!N8=0, "-",ROUND('貸借対照表(BS)円単位'!N8, -(LOG10(設定!$B$2)))/設定!$B$2)</f>
        <v>694653562</v>
      </c>
      <c r="O7" s="183"/>
      <c r="P7" s="17"/>
      <c r="Q7" s="14" t="s">
        <v>6</v>
      </c>
      <c r="R7" s="14"/>
      <c r="S7" s="14"/>
      <c r="T7" s="14"/>
      <c r="U7" s="14"/>
      <c r="V7" s="13"/>
      <c r="W7" s="13"/>
      <c r="X7" s="13"/>
      <c r="Y7" s="13"/>
      <c r="Z7" s="13"/>
      <c r="AA7" s="16">
        <f>IF('貸借対照表(BS)円単位'!AA8=0,"-",ROUND('貸借対照表(BS)円単位'!AA8, -(LOG10(設定!$B$2)))/設定!$B$2)</f>
        <v>100076851</v>
      </c>
    </row>
    <row r="8" spans="2:30" s="11" customFormat="1" ht="12.9" customHeight="1">
      <c r="B8" s="17"/>
      <c r="C8" s="14"/>
      <c r="D8" s="14" t="s">
        <v>7</v>
      </c>
      <c r="E8" s="14"/>
      <c r="F8" s="14"/>
      <c r="G8" s="14"/>
      <c r="H8" s="14"/>
      <c r="I8" s="13"/>
      <c r="J8" s="13"/>
      <c r="K8" s="13"/>
      <c r="L8" s="13"/>
      <c r="M8" s="13"/>
      <c r="N8" s="16">
        <f>IF('貸借対照表(BS)円単位'!N9=0, "-",ROUND('貸借対照表(BS)円単位'!N9, -(LOG10(設定!$B$2)))/設定!$B$2)</f>
        <v>684207207</v>
      </c>
      <c r="O8" s="183"/>
      <c r="P8" s="17"/>
      <c r="Q8" s="14"/>
      <c r="R8" s="14" t="s">
        <v>246</v>
      </c>
      <c r="S8" s="14"/>
      <c r="T8" s="14"/>
      <c r="U8" s="14"/>
      <c r="V8" s="13"/>
      <c r="W8" s="13"/>
      <c r="X8" s="13"/>
      <c r="Y8" s="13"/>
      <c r="Z8" s="13"/>
      <c r="AA8" s="16">
        <f>IF('貸借対照表(BS)円単位'!AA9=0,"-",ROUND('貸借対照表(BS)円単位'!AA9, -(LOG10(設定!$B$2)))/設定!$B$2)</f>
        <v>61689722</v>
      </c>
    </row>
    <row r="9" spans="2:30" s="11" customFormat="1" ht="12.9" customHeight="1">
      <c r="B9" s="17"/>
      <c r="C9" s="14"/>
      <c r="D9" s="14"/>
      <c r="E9" s="14" t="s">
        <v>8</v>
      </c>
      <c r="F9" s="14"/>
      <c r="G9" s="14"/>
      <c r="H9" s="14"/>
      <c r="I9" s="13"/>
      <c r="J9" s="13"/>
      <c r="K9" s="13"/>
      <c r="L9" s="13"/>
      <c r="M9" s="13"/>
      <c r="N9" s="16">
        <f>IF('貸借対照表(BS)円単位'!N10=0, "-",ROUND('貸借対照表(BS)円単位'!N10, -(LOG10(設定!$B$2)))/設定!$B$2)</f>
        <v>101888882</v>
      </c>
      <c r="O9" s="183"/>
      <c r="P9" s="17"/>
      <c r="Q9" s="14"/>
      <c r="R9" s="19" t="s">
        <v>9</v>
      </c>
      <c r="S9" s="14"/>
      <c r="T9" s="14"/>
      <c r="U9" s="14"/>
      <c r="V9" s="13"/>
      <c r="W9" s="13"/>
      <c r="X9" s="13"/>
      <c r="Y9" s="13"/>
      <c r="Z9" s="13"/>
      <c r="AA9" s="16" t="str">
        <f>IF('貸借対照表(BS)円単位'!AA10=0,"-",ROUND('貸借対照表(BS)円単位'!AA10, -(LOG10(設定!$B$2)))/設定!$B$2)</f>
        <v>-</v>
      </c>
    </row>
    <row r="10" spans="2:30" s="11" customFormat="1" ht="12.9" customHeight="1">
      <c r="B10" s="17"/>
      <c r="C10" s="14"/>
      <c r="D10" s="14"/>
      <c r="E10" s="14"/>
      <c r="F10" s="14" t="s">
        <v>10</v>
      </c>
      <c r="G10" s="14"/>
      <c r="H10" s="14"/>
      <c r="I10" s="13"/>
      <c r="J10" s="13"/>
      <c r="K10" s="13"/>
      <c r="L10" s="13"/>
      <c r="M10" s="13"/>
      <c r="N10" s="16">
        <f>IF('貸借対照表(BS)円単位'!N11=0, "-",ROUND('貸借対照表(BS)円単位'!N11, -(LOG10(設定!$B$2)))/設定!$B$2)</f>
        <v>70934000</v>
      </c>
      <c r="O10" s="183"/>
      <c r="P10" s="17"/>
      <c r="Q10" s="14"/>
      <c r="R10" s="14" t="s">
        <v>11</v>
      </c>
      <c r="S10" s="14"/>
      <c r="T10" s="14"/>
      <c r="U10" s="14"/>
      <c r="V10" s="13"/>
      <c r="W10" s="13"/>
      <c r="X10" s="13"/>
      <c r="Y10" s="13"/>
      <c r="Z10" s="13"/>
      <c r="AA10" s="16">
        <f>IF('貸借対照表(BS)円単位'!AA11=0,"-",ROUND('貸借対照表(BS)円単位'!AA11, -(LOG10(設定!$B$2)))/設定!$B$2)</f>
        <v>7180833</v>
      </c>
    </row>
    <row r="11" spans="2:30" s="11" customFormat="1" ht="12.9" customHeight="1">
      <c r="B11" s="17"/>
      <c r="C11" s="14"/>
      <c r="D11" s="14"/>
      <c r="E11" s="14"/>
      <c r="F11" s="14" t="s">
        <v>12</v>
      </c>
      <c r="G11" s="14"/>
      <c r="H11" s="14"/>
      <c r="I11" s="13"/>
      <c r="J11" s="13"/>
      <c r="K11" s="13"/>
      <c r="L11" s="13"/>
      <c r="M11" s="13"/>
      <c r="N11" s="16" t="str">
        <f>IF('貸借対照表(BS)円単位'!N12=0, "-",ROUND('貸借対照表(BS)円単位'!N12, -(LOG10(設定!$B$2)))/設定!$B$2)</f>
        <v>-</v>
      </c>
      <c r="O11" s="183"/>
      <c r="P11" s="17"/>
      <c r="Q11" s="14"/>
      <c r="R11" s="14" t="s">
        <v>13</v>
      </c>
      <c r="S11" s="14"/>
      <c r="T11" s="14"/>
      <c r="U11" s="14"/>
      <c r="V11" s="13"/>
      <c r="W11" s="13"/>
      <c r="X11" s="13"/>
      <c r="Y11" s="13"/>
      <c r="Z11" s="13"/>
      <c r="AA11" s="16" t="str">
        <f>IF('貸借対照表(BS)円単位'!AA12=0,"-",ROUND('貸借対照表(BS)円単位'!AA12, -(LOG10(設定!$B$2)))/設定!$B$2)</f>
        <v>-</v>
      </c>
      <c r="AD11" s="176"/>
    </row>
    <row r="12" spans="2:30" s="11" customFormat="1" ht="12.9" customHeight="1">
      <c r="B12" s="17"/>
      <c r="C12" s="14"/>
      <c r="D12" s="14"/>
      <c r="E12" s="14"/>
      <c r="F12" s="14" t="s">
        <v>14</v>
      </c>
      <c r="G12" s="14"/>
      <c r="H12" s="14"/>
      <c r="I12" s="13"/>
      <c r="J12" s="13"/>
      <c r="K12" s="13"/>
      <c r="L12" s="13"/>
      <c r="M12" s="13"/>
      <c r="N12" s="16">
        <f>IF('貸借対照表(BS)円単位'!N13=0, "-",ROUND('貸借対照表(BS)円単位'!N13, -(LOG10(設定!$B$2)))/設定!$B$2)</f>
        <v>117208803</v>
      </c>
      <c r="O12" s="183"/>
      <c r="P12" s="17"/>
      <c r="Q12" s="14"/>
      <c r="R12" s="14" t="s">
        <v>15</v>
      </c>
      <c r="S12" s="14"/>
      <c r="T12" s="14"/>
      <c r="U12" s="14"/>
      <c r="V12" s="13"/>
      <c r="W12" s="13"/>
      <c r="X12" s="13"/>
      <c r="Y12" s="13"/>
      <c r="Z12" s="13"/>
      <c r="AA12" s="16">
        <f>IF('貸借対照表(BS)円単位'!AA13=0,"-",ROUND('貸借対照表(BS)円単位'!AA13, -(LOG10(設定!$B$2)))/設定!$B$2)</f>
        <v>31206295</v>
      </c>
    </row>
    <row r="13" spans="2:30" s="11" customFormat="1" ht="12.9" customHeight="1">
      <c r="B13" s="17"/>
      <c r="C13" s="14"/>
      <c r="D13" s="14"/>
      <c r="E13" s="14"/>
      <c r="F13" s="14" t="s">
        <v>16</v>
      </c>
      <c r="G13" s="14"/>
      <c r="H13" s="14"/>
      <c r="I13" s="13"/>
      <c r="J13" s="13"/>
      <c r="K13" s="13"/>
      <c r="L13" s="13"/>
      <c r="M13" s="13"/>
      <c r="N13" s="16">
        <f>IF('貸借対照表(BS)円単位'!N14=0, "-",ROUND('貸借対照表(BS)円単位'!N14, -(LOG10(設定!$B$2)))/設定!$B$2)</f>
        <v>-91666610</v>
      </c>
      <c r="O13" s="183"/>
      <c r="P13" s="17"/>
      <c r="Q13" s="14" t="s">
        <v>17</v>
      </c>
      <c r="R13" s="14"/>
      <c r="S13" s="14"/>
      <c r="T13" s="14"/>
      <c r="U13" s="14"/>
      <c r="V13" s="13"/>
      <c r="W13" s="13"/>
      <c r="X13" s="13"/>
      <c r="Y13" s="13"/>
      <c r="Z13" s="13"/>
      <c r="AA13" s="16">
        <f>IF('貸借対照表(BS)円単位'!AA14=0,"-",ROUND('貸借対照表(BS)円単位'!AA14, -(LOG10(設定!$B$2)))/設定!$B$2)</f>
        <v>9882516</v>
      </c>
    </row>
    <row r="14" spans="2:30" s="11" customFormat="1" ht="12.9" customHeight="1">
      <c r="B14" s="17"/>
      <c r="C14" s="14"/>
      <c r="D14" s="14"/>
      <c r="E14" s="14"/>
      <c r="F14" s="14" t="s">
        <v>18</v>
      </c>
      <c r="G14" s="14"/>
      <c r="H14" s="14"/>
      <c r="I14" s="13"/>
      <c r="J14" s="13"/>
      <c r="K14" s="13"/>
      <c r="L14" s="13"/>
      <c r="M14" s="13"/>
      <c r="N14" s="16">
        <f>IF('貸借対照表(BS)円単位'!N15=0, "-",ROUND('貸借対照表(BS)円単位'!N15, -(LOG10(設定!$B$2)))/設定!$B$2)</f>
        <v>22133753</v>
      </c>
      <c r="O14" s="183"/>
      <c r="P14" s="17"/>
      <c r="Q14" s="14"/>
      <c r="R14" s="19" t="s">
        <v>247</v>
      </c>
      <c r="S14" s="14"/>
      <c r="T14" s="14"/>
      <c r="U14" s="14"/>
      <c r="V14" s="13"/>
      <c r="W14" s="13"/>
      <c r="X14" s="13"/>
      <c r="Y14" s="13"/>
      <c r="Z14" s="13"/>
      <c r="AA14" s="16">
        <f>IF('貸借対照表(BS)円単位'!AA15=0,"-",ROUND('貸借対照表(BS)円単位'!AA15, -(LOG10(設定!$B$2)))/設定!$B$2)</f>
        <v>7606343</v>
      </c>
    </row>
    <row r="15" spans="2:30" s="11" customFormat="1" ht="12.9" customHeight="1">
      <c r="B15" s="17"/>
      <c r="C15" s="14"/>
      <c r="D15" s="14"/>
      <c r="E15" s="14"/>
      <c r="F15" s="14" t="s">
        <v>19</v>
      </c>
      <c r="G15" s="14"/>
      <c r="H15" s="14"/>
      <c r="I15" s="13"/>
      <c r="J15" s="13"/>
      <c r="K15" s="13"/>
      <c r="L15" s="13"/>
      <c r="M15" s="13"/>
      <c r="N15" s="16">
        <f>IF('貸借対照表(BS)円単位'!N16=0, "-",ROUND('貸借対照表(BS)円単位'!N16, -(LOG10(設定!$B$2)))/設定!$B$2)</f>
        <v>-16939662</v>
      </c>
      <c r="O15" s="183"/>
      <c r="P15" s="17"/>
      <c r="Q15" s="14"/>
      <c r="R15" s="19" t="s">
        <v>20</v>
      </c>
      <c r="S15" s="19"/>
      <c r="T15" s="19"/>
      <c r="U15" s="19"/>
      <c r="V15" s="20"/>
      <c r="W15" s="20"/>
      <c r="X15" s="20"/>
      <c r="Y15" s="20"/>
      <c r="Z15" s="20"/>
      <c r="AA15" s="16">
        <f>IF('貸借対照表(BS)円単位'!AA16=0,"-",ROUND('貸借対照表(BS)円単位'!AA16, -(LOG10(設定!$B$2)))/設定!$B$2)</f>
        <v>1091933</v>
      </c>
    </row>
    <row r="16" spans="2:30" s="11" customFormat="1" ht="12.9" customHeight="1">
      <c r="B16" s="17"/>
      <c r="C16" s="14"/>
      <c r="D16" s="14"/>
      <c r="E16" s="14"/>
      <c r="F16" s="14" t="s">
        <v>21</v>
      </c>
      <c r="G16" s="21"/>
      <c r="H16" s="21"/>
      <c r="I16" s="22"/>
      <c r="J16" s="22"/>
      <c r="K16" s="22"/>
      <c r="L16" s="22"/>
      <c r="M16" s="22"/>
      <c r="N16" s="16" t="str">
        <f>IF('貸借対照表(BS)円単位'!N17=0, "-",ROUND('貸借対照表(BS)円単位'!N17, -(LOG10(設定!$B$2)))/設定!$B$2)</f>
        <v>-</v>
      </c>
      <c r="O16" s="183"/>
      <c r="P16" s="17"/>
      <c r="Q16" s="14"/>
      <c r="R16" s="19" t="s">
        <v>22</v>
      </c>
      <c r="S16" s="19"/>
      <c r="T16" s="19"/>
      <c r="U16" s="19"/>
      <c r="V16" s="20"/>
      <c r="W16" s="20"/>
      <c r="X16" s="20"/>
      <c r="Y16" s="20"/>
      <c r="Z16" s="20"/>
      <c r="AA16" s="16" t="str">
        <f>IF('貸借対照表(BS)円単位'!AA17=0,"-",ROUND('貸借対照表(BS)円単位'!AA17, -(LOG10(設定!$B$2)))/設定!$B$2)</f>
        <v>-</v>
      </c>
    </row>
    <row r="17" spans="2:27" s="11" customFormat="1" ht="12.9" customHeight="1">
      <c r="B17" s="17"/>
      <c r="C17" s="14"/>
      <c r="D17" s="14"/>
      <c r="E17" s="14"/>
      <c r="F17" s="14" t="s">
        <v>23</v>
      </c>
      <c r="G17" s="21"/>
      <c r="H17" s="21"/>
      <c r="I17" s="22"/>
      <c r="J17" s="22"/>
      <c r="K17" s="22"/>
      <c r="L17" s="22"/>
      <c r="M17" s="22"/>
      <c r="N17" s="16" t="str">
        <f>IF('貸借対照表(BS)円単位'!N18=0, "-",ROUND('貸借対照表(BS)円単位'!N18, -(LOG10(設定!$B$2)))/設定!$B$2)</f>
        <v>-</v>
      </c>
      <c r="O17" s="183"/>
      <c r="P17" s="12"/>
      <c r="Q17" s="14"/>
      <c r="R17" s="19" t="s">
        <v>24</v>
      </c>
      <c r="S17" s="19"/>
      <c r="T17" s="19"/>
      <c r="U17" s="19"/>
      <c r="V17" s="20"/>
      <c r="W17" s="20"/>
      <c r="X17" s="20"/>
      <c r="Y17" s="20"/>
      <c r="Z17" s="20"/>
      <c r="AA17" s="16" t="str">
        <f>IF('貸借対照表(BS)円単位'!AA18=0,"-",ROUND('貸借対照表(BS)円単位'!AA18, -(LOG10(設定!$B$2)))/設定!$B$2)</f>
        <v>-</v>
      </c>
    </row>
    <row r="18" spans="2:27" s="11" customFormat="1" ht="12.9" customHeight="1">
      <c r="B18" s="17"/>
      <c r="C18" s="14"/>
      <c r="D18" s="14"/>
      <c r="E18" s="14"/>
      <c r="F18" s="14" t="s">
        <v>25</v>
      </c>
      <c r="G18" s="21"/>
      <c r="H18" s="21"/>
      <c r="I18" s="22"/>
      <c r="J18" s="22"/>
      <c r="K18" s="22"/>
      <c r="L18" s="22"/>
      <c r="M18" s="22"/>
      <c r="N18" s="16" t="str">
        <f>IF('貸借対照表(BS)円単位'!N19=0, "-",ROUND('貸借対照表(BS)円単位'!N19, -(LOG10(設定!$B$2)))/設定!$B$2)</f>
        <v>-</v>
      </c>
      <c r="O18" s="183"/>
      <c r="P18" s="12"/>
      <c r="Q18" s="14"/>
      <c r="R18" s="19" t="s">
        <v>26</v>
      </c>
      <c r="S18" s="19"/>
      <c r="T18" s="19"/>
      <c r="U18" s="19"/>
      <c r="V18" s="20"/>
      <c r="W18" s="20"/>
      <c r="X18" s="20"/>
      <c r="Y18" s="20"/>
      <c r="Z18" s="20"/>
      <c r="AA18" s="16" t="str">
        <f>IF('貸借対照表(BS)円単位'!AA19=0,"-",ROUND('貸借対照表(BS)円単位'!AA19, -(LOG10(設定!$B$2)))/設定!$B$2)</f>
        <v>-</v>
      </c>
    </row>
    <row r="19" spans="2:27" s="11" customFormat="1" ht="12.9" customHeight="1">
      <c r="B19" s="17"/>
      <c r="C19" s="14"/>
      <c r="D19" s="14"/>
      <c r="E19" s="14"/>
      <c r="F19" s="14" t="s">
        <v>27</v>
      </c>
      <c r="G19" s="21"/>
      <c r="H19" s="21"/>
      <c r="I19" s="22"/>
      <c r="J19" s="22"/>
      <c r="K19" s="22"/>
      <c r="L19" s="22"/>
      <c r="M19" s="22"/>
      <c r="N19" s="16" t="str">
        <f>IF('貸借対照表(BS)円単位'!N20=0, "-",ROUND('貸借対照表(BS)円単位'!N20, -(LOG10(設定!$B$2)))/設定!$B$2)</f>
        <v>-</v>
      </c>
      <c r="O19" s="183"/>
      <c r="P19" s="17"/>
      <c r="Q19" s="14"/>
      <c r="R19" s="14" t="s">
        <v>28</v>
      </c>
      <c r="S19" s="14"/>
      <c r="T19" s="14"/>
      <c r="U19" s="14"/>
      <c r="V19" s="13"/>
      <c r="W19" s="13"/>
      <c r="X19" s="13"/>
      <c r="Y19" s="13"/>
      <c r="Z19" s="13"/>
      <c r="AA19" s="16">
        <f>IF('貸借対照表(BS)円単位'!AA20=0,"-",ROUND('貸借対照表(BS)円単位'!AA20, -(LOG10(設定!$B$2)))/設定!$B$2)</f>
        <v>818421</v>
      </c>
    </row>
    <row r="20" spans="2:27" s="11" customFormat="1" ht="12.9" customHeight="1">
      <c r="B20" s="17"/>
      <c r="C20" s="14"/>
      <c r="D20" s="14"/>
      <c r="E20" s="14"/>
      <c r="F20" s="14" t="s">
        <v>29</v>
      </c>
      <c r="G20" s="21"/>
      <c r="H20" s="21"/>
      <c r="I20" s="22"/>
      <c r="J20" s="22"/>
      <c r="K20" s="22"/>
      <c r="L20" s="22"/>
      <c r="M20" s="22"/>
      <c r="N20" s="16" t="str">
        <f>IF('貸借対照表(BS)円単位'!N21=0, "-",ROUND('貸借対照表(BS)円単位'!N21, -(LOG10(設定!$B$2)))/設定!$B$2)</f>
        <v>-</v>
      </c>
      <c r="O20" s="183"/>
      <c r="P20" s="17"/>
      <c r="Q20" s="14"/>
      <c r="R20" s="19" t="s">
        <v>30</v>
      </c>
      <c r="S20" s="14"/>
      <c r="T20" s="14"/>
      <c r="U20" s="14"/>
      <c r="V20" s="13"/>
      <c r="W20" s="13"/>
      <c r="X20" s="13"/>
      <c r="Y20" s="13"/>
      <c r="Z20" s="13"/>
      <c r="AA20" s="16">
        <f>IF('貸借対照表(BS)円単位'!AA21=0,"-",ROUND('貸借対照表(BS)円単位'!AA21, -(LOG10(設定!$B$2)))/設定!$B$2)</f>
        <v>114974</v>
      </c>
    </row>
    <row r="21" spans="2:27" s="11" customFormat="1" ht="12.9" customHeight="1">
      <c r="B21" s="17"/>
      <c r="C21" s="14"/>
      <c r="D21" s="14"/>
      <c r="E21" s="14"/>
      <c r="F21" s="14" t="s">
        <v>31</v>
      </c>
      <c r="G21" s="21"/>
      <c r="H21" s="21"/>
      <c r="I21" s="22"/>
      <c r="J21" s="22"/>
      <c r="K21" s="22"/>
      <c r="L21" s="22"/>
      <c r="M21" s="22"/>
      <c r="N21" s="16" t="str">
        <f>IF('貸借対照表(BS)円単位'!N22=0, "-",ROUND('貸借対照表(BS)円単位'!N22, -(LOG10(設定!$B$2)))/設定!$B$2)</f>
        <v>-</v>
      </c>
      <c r="O21" s="183"/>
      <c r="P21" s="17"/>
      <c r="Q21" s="14"/>
      <c r="R21" s="14" t="s">
        <v>15</v>
      </c>
      <c r="S21" s="14"/>
      <c r="T21" s="14"/>
      <c r="U21" s="14"/>
      <c r="V21" s="13"/>
      <c r="W21" s="13"/>
      <c r="X21" s="13"/>
      <c r="Y21" s="13"/>
      <c r="Z21" s="13"/>
      <c r="AA21" s="16">
        <f>IF('貸借対照表(BS)円単位'!AA22=0,"-",ROUND('貸借対照表(BS)円単位'!AA22, -(LOG10(設定!$B$2)))/設定!$B$2)</f>
        <v>250844</v>
      </c>
    </row>
    <row r="22" spans="2:27" s="11" customFormat="1" ht="12.9" customHeight="1">
      <c r="B22" s="17"/>
      <c r="C22" s="14"/>
      <c r="D22" s="14"/>
      <c r="E22" s="14"/>
      <c r="F22" s="14" t="s">
        <v>32</v>
      </c>
      <c r="G22" s="14"/>
      <c r="H22" s="14"/>
      <c r="I22" s="13"/>
      <c r="J22" s="13"/>
      <c r="K22" s="13"/>
      <c r="L22" s="13"/>
      <c r="M22" s="13"/>
      <c r="N22" s="16" t="str">
        <f>IF('貸借対照表(BS)円単位'!N23=0, "-",ROUND('貸借対照表(BS)円単位'!N23, -(LOG10(設定!$B$2)))/設定!$B$2)</f>
        <v>-</v>
      </c>
      <c r="O22" s="183"/>
      <c r="P22" s="258" t="s">
        <v>33</v>
      </c>
      <c r="Q22" s="259"/>
      <c r="R22" s="259"/>
      <c r="S22" s="259"/>
      <c r="T22" s="259"/>
      <c r="U22" s="259"/>
      <c r="V22" s="259"/>
      <c r="W22" s="259"/>
      <c r="X22" s="259"/>
      <c r="Y22" s="259"/>
      <c r="Z22" s="260"/>
      <c r="AA22" s="203">
        <f>IF('貸借対照表(BS)円単位'!AA23=0,"-",ROUND('貸借対照表(BS)円単位'!AA23, -(LOG10(設定!$B$2)))/設定!$B$2)</f>
        <v>109959367</v>
      </c>
    </row>
    <row r="23" spans="2:27" s="11" customFormat="1" ht="12.9" customHeight="1">
      <c r="B23" s="17"/>
      <c r="C23" s="14"/>
      <c r="D23" s="14"/>
      <c r="E23" s="14"/>
      <c r="F23" s="14" t="s">
        <v>34</v>
      </c>
      <c r="G23" s="14"/>
      <c r="H23" s="14"/>
      <c r="I23" s="13"/>
      <c r="J23" s="13"/>
      <c r="K23" s="13"/>
      <c r="L23" s="13"/>
      <c r="M23" s="13"/>
      <c r="N23" s="16" t="str">
        <f>IF('貸借対照表(BS)円単位'!N24=0, "-",ROUND('貸借対照表(BS)円単位'!N24, -(LOG10(設定!$B$2)))/設定!$B$2)</f>
        <v>-</v>
      </c>
      <c r="O23" s="183"/>
      <c r="P23" s="17" t="s">
        <v>35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16"/>
    </row>
    <row r="24" spans="2:27" s="11" customFormat="1" ht="12.9" customHeight="1">
      <c r="B24" s="17"/>
      <c r="C24" s="14"/>
      <c r="D24" s="14"/>
      <c r="E24" s="14"/>
      <c r="F24" s="14" t="s">
        <v>36</v>
      </c>
      <c r="G24" s="14"/>
      <c r="H24" s="14"/>
      <c r="I24" s="13"/>
      <c r="J24" s="13"/>
      <c r="K24" s="13"/>
      <c r="L24" s="13"/>
      <c r="M24" s="13"/>
      <c r="N24" s="16">
        <f>IF('貸借対照表(BS)円単位'!N25=0, "-",ROUND('貸借対照表(BS)円単位'!N25, -(LOG10(設定!$B$2)))/設定!$B$2)</f>
        <v>218598</v>
      </c>
      <c r="O24" s="183"/>
      <c r="P24" s="17"/>
      <c r="Q24" s="19" t="s">
        <v>37</v>
      </c>
      <c r="R24" s="25"/>
      <c r="S24" s="25"/>
      <c r="T24" s="25"/>
      <c r="U24" s="25"/>
      <c r="V24" s="26"/>
      <c r="W24" s="26"/>
      <c r="X24" s="26"/>
      <c r="Y24" s="26"/>
      <c r="Z24" s="26"/>
      <c r="AA24" s="16">
        <f>IF('貸借対照表(BS)円単位'!AA25=0,"-",ROUND('貸借対照表(BS)円単位'!AA25, -(LOG10(設定!$B$2)))/設定!$B$2)</f>
        <v>701402204</v>
      </c>
    </row>
    <row r="25" spans="2:27" s="11" customFormat="1" ht="12.9" customHeight="1">
      <c r="B25" s="17"/>
      <c r="C25" s="14"/>
      <c r="D25" s="14"/>
      <c r="E25" s="14" t="s">
        <v>38</v>
      </c>
      <c r="F25" s="14"/>
      <c r="G25" s="14"/>
      <c r="H25" s="14"/>
      <c r="I25" s="13"/>
      <c r="J25" s="13"/>
      <c r="K25" s="13"/>
      <c r="L25" s="13"/>
      <c r="M25" s="13"/>
      <c r="N25" s="16">
        <f>IF('貸借対照表(BS)円単位'!N26=0, "-",ROUND('貸借対照表(BS)円単位'!N26, -(LOG10(設定!$B$2)))/設定!$B$2)</f>
        <v>577566780</v>
      </c>
      <c r="O25" s="183"/>
      <c r="P25" s="17"/>
      <c r="Q25" s="13" t="s">
        <v>39</v>
      </c>
      <c r="R25" s="25"/>
      <c r="S25" s="25"/>
      <c r="T25" s="25"/>
      <c r="U25" s="25"/>
      <c r="V25" s="26"/>
      <c r="W25" s="26"/>
      <c r="X25" s="26"/>
      <c r="Y25" s="26"/>
      <c r="Z25" s="26"/>
      <c r="AA25" s="16">
        <f>IF('貸借対照表(BS)円単位'!AA26=0,"-",ROUND('貸借対照表(BS)円単位'!AA26, -(LOG10(設定!$B$2)))/設定!$B$2)</f>
        <v>-98967308</v>
      </c>
    </row>
    <row r="26" spans="2:27" s="11" customFormat="1" ht="12.9" customHeight="1">
      <c r="B26" s="17"/>
      <c r="C26" s="14"/>
      <c r="D26" s="14"/>
      <c r="E26" s="14"/>
      <c r="F26" s="14" t="s">
        <v>40</v>
      </c>
      <c r="G26" s="14"/>
      <c r="H26" s="14"/>
      <c r="I26" s="13"/>
      <c r="J26" s="13"/>
      <c r="K26" s="13"/>
      <c r="L26" s="13"/>
      <c r="M26" s="13"/>
      <c r="N26" s="16">
        <f>IF('貸借対照表(BS)円単位'!N27=0, "-",ROUND('貸借対照表(BS)円単位'!N27, -(LOG10(設定!$B$2)))/設定!$B$2)</f>
        <v>465473529</v>
      </c>
      <c r="O26" s="183"/>
      <c r="P26" s="12"/>
      <c r="Q26" s="13"/>
      <c r="R26" s="13"/>
      <c r="S26" s="13"/>
      <c r="T26" s="13"/>
      <c r="U26" s="13"/>
      <c r="V26" s="13"/>
      <c r="W26" s="13"/>
      <c r="X26" s="13"/>
      <c r="Y26" s="13"/>
      <c r="Z26" s="27"/>
      <c r="AA26" s="16"/>
    </row>
    <row r="27" spans="2:27" s="11" customFormat="1" ht="12.9" customHeight="1">
      <c r="B27" s="17"/>
      <c r="C27" s="14"/>
      <c r="D27" s="14"/>
      <c r="E27" s="14"/>
      <c r="F27" s="14" t="s">
        <v>14</v>
      </c>
      <c r="G27" s="14"/>
      <c r="H27" s="14"/>
      <c r="I27" s="13"/>
      <c r="J27" s="13"/>
      <c r="K27" s="13"/>
      <c r="L27" s="13"/>
      <c r="M27" s="13"/>
      <c r="N27" s="16">
        <f>IF('貸借対照表(BS)円単位'!N28=0, "-",ROUND('貸借対照表(BS)円単位'!N28, -(LOG10(設定!$B$2)))/設定!$B$2)</f>
        <v>7927698</v>
      </c>
      <c r="O27" s="183"/>
      <c r="P27" s="12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6"/>
    </row>
    <row r="28" spans="2:27" s="11" customFormat="1" ht="12.9" customHeight="1">
      <c r="B28" s="17"/>
      <c r="C28" s="14"/>
      <c r="D28" s="14"/>
      <c r="E28" s="14"/>
      <c r="F28" s="14" t="s">
        <v>16</v>
      </c>
      <c r="G28" s="14"/>
      <c r="H28" s="14"/>
      <c r="I28" s="13"/>
      <c r="J28" s="13"/>
      <c r="K28" s="13"/>
      <c r="L28" s="13"/>
      <c r="M28" s="13"/>
      <c r="N28" s="16">
        <f>IF('貸借対照表(BS)円単位'!N29=0, "-",ROUND('貸借対照表(BS)円単位'!N29, -(LOG10(設定!$B$2)))/設定!$B$2)</f>
        <v>-5071136</v>
      </c>
      <c r="O28" s="183"/>
      <c r="P28" s="12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6"/>
    </row>
    <row r="29" spans="2:27" s="11" customFormat="1" ht="12.9" customHeight="1">
      <c r="B29" s="17"/>
      <c r="C29" s="14"/>
      <c r="D29" s="14"/>
      <c r="E29" s="14"/>
      <c r="F29" s="14" t="s">
        <v>41</v>
      </c>
      <c r="G29" s="14"/>
      <c r="H29" s="14"/>
      <c r="I29" s="13"/>
      <c r="J29" s="13"/>
      <c r="K29" s="13"/>
      <c r="L29" s="13"/>
      <c r="M29" s="13"/>
      <c r="N29" s="16">
        <f>IF('貸借対照表(BS)円単位'!N30=0, "-",ROUND('貸借対照表(BS)円単位'!N30, -(LOG10(設定!$B$2)))/設定!$B$2)</f>
        <v>213297818</v>
      </c>
      <c r="O29" s="183"/>
      <c r="P29" s="12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6"/>
    </row>
    <row r="30" spans="2:27" s="11" customFormat="1" ht="12.9" customHeight="1">
      <c r="B30" s="17"/>
      <c r="C30" s="14"/>
      <c r="D30" s="14"/>
      <c r="E30" s="14"/>
      <c r="F30" s="14" t="s">
        <v>19</v>
      </c>
      <c r="G30" s="14"/>
      <c r="H30" s="14"/>
      <c r="I30" s="13"/>
      <c r="J30" s="13"/>
      <c r="K30" s="13"/>
      <c r="L30" s="13"/>
      <c r="M30" s="13"/>
      <c r="N30" s="16">
        <f>IF('貸借対照表(BS)円単位'!N31=0, "-",ROUND('貸借対照表(BS)円単位'!N31, -(LOG10(設定!$B$2)))/設定!$B$2)</f>
        <v>-105747605</v>
      </c>
      <c r="O30" s="183"/>
      <c r="P30" s="12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6"/>
    </row>
    <row r="31" spans="2:27" s="11" customFormat="1" ht="12.9" customHeight="1">
      <c r="B31" s="17"/>
      <c r="C31" s="14"/>
      <c r="D31" s="14"/>
      <c r="E31" s="14"/>
      <c r="F31" s="14" t="s">
        <v>42</v>
      </c>
      <c r="G31" s="14"/>
      <c r="H31" s="14"/>
      <c r="I31" s="13"/>
      <c r="J31" s="13"/>
      <c r="K31" s="13"/>
      <c r="L31" s="13"/>
      <c r="M31" s="13"/>
      <c r="N31" s="16" t="str">
        <f>IF('貸借対照表(BS)円単位'!N32=0, "-",ROUND('貸借対照表(BS)円単位'!N32, -(LOG10(設定!$B$2)))/設定!$B$2)</f>
        <v>-</v>
      </c>
      <c r="O31" s="183"/>
      <c r="P31" s="12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6"/>
    </row>
    <row r="32" spans="2:27" s="11" customFormat="1" ht="12.9" customHeight="1">
      <c r="B32" s="17"/>
      <c r="C32" s="14"/>
      <c r="D32" s="14"/>
      <c r="E32" s="14"/>
      <c r="F32" s="14" t="s">
        <v>34</v>
      </c>
      <c r="G32" s="14"/>
      <c r="H32" s="14"/>
      <c r="I32" s="13"/>
      <c r="J32" s="13"/>
      <c r="K32" s="13"/>
      <c r="L32" s="13"/>
      <c r="M32" s="13"/>
      <c r="N32" s="16" t="str">
        <f>IF('貸借対照表(BS)円単位'!N33=0, "-",ROUND('貸借対照表(BS)円単位'!N33, -(LOG10(設定!$B$2)))/設定!$B$2)</f>
        <v>-</v>
      </c>
      <c r="O32" s="183"/>
      <c r="P32" s="12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6"/>
    </row>
    <row r="33" spans="2:27" s="11" customFormat="1" ht="12.9" customHeight="1">
      <c r="B33" s="17"/>
      <c r="C33" s="14"/>
      <c r="D33" s="14"/>
      <c r="E33" s="14"/>
      <c r="F33" s="14" t="s">
        <v>36</v>
      </c>
      <c r="G33" s="14"/>
      <c r="H33" s="14"/>
      <c r="I33" s="13"/>
      <c r="J33" s="13"/>
      <c r="K33" s="13"/>
      <c r="L33" s="13"/>
      <c r="M33" s="13"/>
      <c r="N33" s="16">
        <f>IF('貸借対照表(BS)円単位'!N34=0, "-",ROUND('貸借対照表(BS)円単位'!N34, -(LOG10(設定!$B$2)))/設定!$B$2)</f>
        <v>1686477</v>
      </c>
      <c r="O33" s="183"/>
      <c r="P33" s="12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6"/>
    </row>
    <row r="34" spans="2:27" s="11" customFormat="1" ht="12.9" customHeight="1">
      <c r="B34" s="17"/>
      <c r="C34" s="14"/>
      <c r="D34" s="14"/>
      <c r="E34" s="14" t="s">
        <v>43</v>
      </c>
      <c r="F34" s="28"/>
      <c r="G34" s="28"/>
      <c r="H34" s="28"/>
      <c r="I34" s="29"/>
      <c r="J34" s="29"/>
      <c r="K34" s="29"/>
      <c r="L34" s="29"/>
      <c r="M34" s="29"/>
      <c r="N34" s="16">
        <f>IF('貸借対照表(BS)円単位'!N35=0, "-",ROUND('貸借対照表(BS)円単位'!N35, -(LOG10(設定!$B$2)))/設定!$B$2)</f>
        <v>15555918</v>
      </c>
      <c r="O34" s="183"/>
      <c r="P34" s="12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6"/>
    </row>
    <row r="35" spans="2:27" s="11" customFormat="1" ht="12.9" customHeight="1">
      <c r="B35" s="17"/>
      <c r="C35" s="14"/>
      <c r="D35" s="14"/>
      <c r="E35" s="14" t="s">
        <v>44</v>
      </c>
      <c r="F35" s="28"/>
      <c r="G35" s="28"/>
      <c r="H35" s="28"/>
      <c r="I35" s="29"/>
      <c r="J35" s="29"/>
      <c r="K35" s="29"/>
      <c r="L35" s="29"/>
      <c r="M35" s="29"/>
      <c r="N35" s="16">
        <f>IF('貸借対照表(BS)円単位'!N36=0, "-",ROUND('貸借対照表(BS)円単位'!N36, -(LOG10(設定!$B$2)))/設定!$B$2)</f>
        <v>-10804374</v>
      </c>
      <c r="O35" s="183"/>
      <c r="P35" s="12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6"/>
    </row>
    <row r="36" spans="2:27" s="11" customFormat="1" ht="12.9" customHeight="1">
      <c r="B36" s="17"/>
      <c r="C36" s="14"/>
      <c r="D36" s="14" t="s">
        <v>45</v>
      </c>
      <c r="E36" s="14"/>
      <c r="F36" s="28"/>
      <c r="G36" s="28"/>
      <c r="H36" s="28"/>
      <c r="I36" s="29"/>
      <c r="J36" s="29"/>
      <c r="K36" s="29"/>
      <c r="L36" s="29"/>
      <c r="M36" s="29"/>
      <c r="N36" s="16">
        <f>IF('貸借対照表(BS)円単位'!N37=0, "-",ROUND('貸借対照表(BS)円単位'!N37, -(LOG10(設定!$B$2)))/設定!$B$2)</f>
        <v>2843219</v>
      </c>
      <c r="O36" s="183"/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6"/>
    </row>
    <row r="37" spans="2:27" s="11" customFormat="1" ht="12.9" customHeight="1">
      <c r="B37" s="17"/>
      <c r="C37" s="14"/>
      <c r="D37" s="14"/>
      <c r="E37" s="14" t="s">
        <v>46</v>
      </c>
      <c r="F37" s="14"/>
      <c r="G37" s="14"/>
      <c r="H37" s="14"/>
      <c r="I37" s="13"/>
      <c r="J37" s="13"/>
      <c r="K37" s="13"/>
      <c r="L37" s="13"/>
      <c r="M37" s="13"/>
      <c r="N37" s="16">
        <f>IF('貸借対照表(BS)円単位'!N38=0, "-",ROUND('貸借対照表(BS)円単位'!N38, -(LOG10(設定!$B$2)))/設定!$B$2)</f>
        <v>70362</v>
      </c>
      <c r="O37" s="183"/>
      <c r="P37" s="12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6"/>
    </row>
    <row r="38" spans="2:27" s="11" customFormat="1" ht="12.9" customHeight="1">
      <c r="B38" s="17"/>
      <c r="C38" s="14"/>
      <c r="D38" s="14"/>
      <c r="E38" s="14" t="s">
        <v>47</v>
      </c>
      <c r="F38" s="14"/>
      <c r="G38" s="14"/>
      <c r="H38" s="14"/>
      <c r="I38" s="13"/>
      <c r="J38" s="13"/>
      <c r="K38" s="13"/>
      <c r="L38" s="13"/>
      <c r="M38" s="13"/>
      <c r="N38" s="16">
        <f>IF('貸借対照表(BS)円単位'!N39=0, "-",ROUND('貸借対照表(BS)円単位'!N39, -(LOG10(設定!$B$2)))/設定!$B$2)</f>
        <v>2772857</v>
      </c>
      <c r="O38" s="183"/>
      <c r="P38" s="12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6"/>
    </row>
    <row r="39" spans="2:27" s="11" customFormat="1" ht="12.9" customHeight="1">
      <c r="B39" s="17"/>
      <c r="C39" s="14"/>
      <c r="D39" s="14" t="s">
        <v>48</v>
      </c>
      <c r="E39" s="14"/>
      <c r="F39" s="14"/>
      <c r="G39" s="14"/>
      <c r="H39" s="14"/>
      <c r="I39" s="14"/>
      <c r="J39" s="13"/>
      <c r="K39" s="13"/>
      <c r="L39" s="13"/>
      <c r="M39" s="13"/>
      <c r="N39" s="16">
        <f>IF('貸借対照表(BS)円単位'!N40=0, "-",ROUND('貸借対照表(BS)円単位'!N40, -(LOG10(設定!$B$2)))/設定!$B$2)</f>
        <v>7603136</v>
      </c>
      <c r="O39" s="183"/>
      <c r="P39" s="12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6"/>
    </row>
    <row r="40" spans="2:27" s="11" customFormat="1" ht="12.9" customHeight="1">
      <c r="B40" s="17"/>
      <c r="C40" s="14"/>
      <c r="D40" s="14"/>
      <c r="E40" s="14" t="s">
        <v>49</v>
      </c>
      <c r="F40" s="14"/>
      <c r="G40" s="14"/>
      <c r="H40" s="14"/>
      <c r="I40" s="14"/>
      <c r="J40" s="13"/>
      <c r="K40" s="13"/>
      <c r="L40" s="13"/>
      <c r="M40" s="13"/>
      <c r="N40" s="16">
        <f>IF('貸借対照表(BS)円単位'!N41=0, "-",ROUND('貸借対照表(BS)円単位'!N41, -(LOG10(設定!$B$2)))/設定!$B$2)</f>
        <v>209511</v>
      </c>
      <c r="O40" s="183"/>
      <c r="P40" s="12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6"/>
    </row>
    <row r="41" spans="2:27" s="11" customFormat="1" ht="12.9" customHeight="1">
      <c r="B41" s="17"/>
      <c r="C41" s="14"/>
      <c r="D41" s="14"/>
      <c r="E41" s="14"/>
      <c r="F41" s="19" t="s">
        <v>50</v>
      </c>
      <c r="G41" s="14"/>
      <c r="H41" s="14"/>
      <c r="I41" s="14"/>
      <c r="J41" s="13"/>
      <c r="K41" s="13"/>
      <c r="L41" s="13"/>
      <c r="M41" s="13"/>
      <c r="N41" s="16">
        <f>IF('貸借対照表(BS)円単位'!N42=0, "-",ROUND('貸借対照表(BS)円単位'!N42, -(LOG10(設定!$B$2)))/設定!$B$2)</f>
        <v>105000</v>
      </c>
      <c r="O41" s="183"/>
      <c r="P41" s="12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6"/>
    </row>
    <row r="42" spans="2:27" s="11" customFormat="1" ht="12.9" customHeight="1">
      <c r="B42" s="17"/>
      <c r="C42" s="14"/>
      <c r="D42" s="14"/>
      <c r="E42" s="14"/>
      <c r="F42" s="19" t="s">
        <v>51</v>
      </c>
      <c r="G42" s="14"/>
      <c r="H42" s="14"/>
      <c r="I42" s="14"/>
      <c r="J42" s="13"/>
      <c r="K42" s="13"/>
      <c r="L42" s="13"/>
      <c r="M42" s="13"/>
      <c r="N42" s="16">
        <f>IF('貸借対照表(BS)円単位'!N43=0, "-",ROUND('貸借対照表(BS)円単位'!N43, -(LOG10(設定!$B$2)))/設定!$B$2)</f>
        <v>-415475</v>
      </c>
      <c r="O42" s="183"/>
      <c r="P42" s="12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6"/>
    </row>
    <row r="43" spans="2:27" s="11" customFormat="1" ht="12.9" customHeight="1">
      <c r="B43" s="17"/>
      <c r="C43" s="14"/>
      <c r="D43" s="14"/>
      <c r="E43" s="14"/>
      <c r="F43" s="19" t="s">
        <v>15</v>
      </c>
      <c r="G43" s="14"/>
      <c r="H43" s="14"/>
      <c r="I43" s="14"/>
      <c r="J43" s="13"/>
      <c r="K43" s="13"/>
      <c r="L43" s="13"/>
      <c r="M43" s="13"/>
      <c r="N43" s="16">
        <f>IF('貸借対照表(BS)円単位'!N44=0, "-",ROUND('貸借対照表(BS)円単位'!N44, -(LOG10(設定!$B$2)))/設定!$B$2)</f>
        <v>519986</v>
      </c>
      <c r="O43" s="183"/>
      <c r="P43" s="12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6"/>
    </row>
    <row r="44" spans="2:27" s="11" customFormat="1" ht="12.9" customHeight="1">
      <c r="B44" s="17"/>
      <c r="C44" s="14"/>
      <c r="D44" s="14"/>
      <c r="E44" s="14" t="s">
        <v>52</v>
      </c>
      <c r="F44" s="14"/>
      <c r="G44" s="14"/>
      <c r="H44" s="14"/>
      <c r="I44" s="13"/>
      <c r="J44" s="13"/>
      <c r="K44" s="13"/>
      <c r="L44" s="13"/>
      <c r="M44" s="13"/>
      <c r="N44" s="16" t="str">
        <f>IF('貸借対照表(BS)円単位'!N45=0, "-",ROUND('貸借対照表(BS)円単位'!N45, -(LOG10(設定!$B$2)))/設定!$B$2)</f>
        <v>-</v>
      </c>
      <c r="O44" s="183"/>
      <c r="P44" s="12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6"/>
    </row>
    <row r="45" spans="2:27" s="11" customFormat="1" ht="12.9" customHeight="1">
      <c r="B45" s="17"/>
      <c r="C45" s="14"/>
      <c r="D45" s="14"/>
      <c r="E45" s="14" t="s">
        <v>53</v>
      </c>
      <c r="F45" s="14"/>
      <c r="G45" s="14"/>
      <c r="H45" s="14"/>
      <c r="I45" s="13"/>
      <c r="J45" s="13"/>
      <c r="K45" s="13"/>
      <c r="L45" s="13"/>
      <c r="M45" s="13"/>
      <c r="N45" s="16">
        <f>IF('貸借対照表(BS)円単位'!N46=0, "-",ROUND('貸借対照表(BS)円単位'!N46, -(LOG10(設定!$B$2)))/設定!$B$2)</f>
        <v>514357</v>
      </c>
      <c r="O45" s="183"/>
      <c r="P45" s="12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6"/>
    </row>
    <row r="46" spans="2:27" s="11" customFormat="1" ht="12.9" customHeight="1">
      <c r="B46" s="17"/>
      <c r="C46" s="14"/>
      <c r="D46" s="14"/>
      <c r="E46" s="14" t="s">
        <v>54</v>
      </c>
      <c r="F46" s="14"/>
      <c r="G46" s="14"/>
      <c r="H46" s="14"/>
      <c r="I46" s="13"/>
      <c r="J46" s="13"/>
      <c r="K46" s="13"/>
      <c r="L46" s="13"/>
      <c r="M46" s="13"/>
      <c r="N46" s="16">
        <f>IF('貸借対照表(BS)円単位'!N47=0, "-",ROUND('貸借対照表(BS)円単位'!N47, -(LOG10(設定!$B$2)))/設定!$B$2)</f>
        <v>16727</v>
      </c>
      <c r="O46" s="183"/>
      <c r="P46" s="12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6"/>
    </row>
    <row r="47" spans="2:27" s="11" customFormat="1" ht="12.9" customHeight="1">
      <c r="B47" s="17"/>
      <c r="C47" s="14"/>
      <c r="D47" s="14"/>
      <c r="E47" s="14" t="s">
        <v>55</v>
      </c>
      <c r="F47" s="14"/>
      <c r="G47" s="14"/>
      <c r="H47" s="14"/>
      <c r="I47" s="13"/>
      <c r="J47" s="13"/>
      <c r="K47" s="13"/>
      <c r="L47" s="13"/>
      <c r="M47" s="13"/>
      <c r="N47" s="16">
        <f>IF('貸借対照表(BS)円単位'!N48=0, "-",ROUND('貸借対照表(BS)円単位'!N48, -(LOG10(設定!$B$2)))/設定!$B$2)</f>
        <v>6968339</v>
      </c>
      <c r="O47" s="183"/>
      <c r="P47" s="12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6"/>
    </row>
    <row r="48" spans="2:27" s="11" customFormat="1" ht="12.9" customHeight="1">
      <c r="B48" s="17"/>
      <c r="C48" s="14"/>
      <c r="D48" s="14"/>
      <c r="E48" s="14"/>
      <c r="F48" s="19" t="s">
        <v>56</v>
      </c>
      <c r="G48" s="14"/>
      <c r="H48" s="14"/>
      <c r="I48" s="13"/>
      <c r="J48" s="13"/>
      <c r="K48" s="13"/>
      <c r="L48" s="13"/>
      <c r="M48" s="13"/>
      <c r="N48" s="16" t="str">
        <f>IF('貸借対照表(BS)円単位'!N49=0, "-",ROUND('貸借対照表(BS)円単位'!N49, -(LOG10(設定!$B$2)))/設定!$B$2)</f>
        <v>-</v>
      </c>
      <c r="O48" s="183"/>
      <c r="P48" s="12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6"/>
    </row>
    <row r="49" spans="2:27" s="11" customFormat="1" ht="12.9" customHeight="1">
      <c r="B49" s="17"/>
      <c r="C49" s="13"/>
      <c r="D49" s="14"/>
      <c r="E49" s="14"/>
      <c r="F49" s="14" t="s">
        <v>42</v>
      </c>
      <c r="G49" s="14"/>
      <c r="H49" s="14"/>
      <c r="I49" s="13"/>
      <c r="J49" s="13"/>
      <c r="K49" s="13"/>
      <c r="L49" s="13"/>
      <c r="M49" s="13"/>
      <c r="N49" s="16">
        <f>IF('貸借対照表(BS)円単位'!N50=0, "-",ROUND('貸借対照表(BS)円単位'!N50, -(LOG10(設定!$B$2)))/設定!$B$2)</f>
        <v>6968339</v>
      </c>
      <c r="O49" s="183"/>
      <c r="P49" s="12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6"/>
    </row>
    <row r="50" spans="2:27" s="11" customFormat="1" ht="12.9" customHeight="1">
      <c r="B50" s="17"/>
      <c r="C50" s="13"/>
      <c r="D50" s="14"/>
      <c r="E50" s="14" t="s">
        <v>15</v>
      </c>
      <c r="F50" s="14"/>
      <c r="G50" s="14"/>
      <c r="H50" s="14"/>
      <c r="I50" s="13"/>
      <c r="J50" s="13"/>
      <c r="K50" s="13"/>
      <c r="L50" s="13"/>
      <c r="M50" s="13"/>
      <c r="N50" s="16">
        <f>IF('貸借対照表(BS)円単位'!N51=0, "-",ROUND('貸借対照表(BS)円単位'!N51, -(LOG10(設定!$B$2)))/設定!$B$2)</f>
        <v>46432</v>
      </c>
      <c r="O50" s="183"/>
      <c r="P50" s="12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6"/>
    </row>
    <row r="51" spans="2:27" s="11" customFormat="1" ht="12.9" customHeight="1">
      <c r="B51" s="17"/>
      <c r="C51" s="13"/>
      <c r="D51" s="14"/>
      <c r="E51" s="19" t="s">
        <v>57</v>
      </c>
      <c r="F51" s="14"/>
      <c r="G51" s="14"/>
      <c r="H51" s="14"/>
      <c r="I51" s="13"/>
      <c r="J51" s="13"/>
      <c r="K51" s="13"/>
      <c r="L51" s="13"/>
      <c r="M51" s="13"/>
      <c r="N51" s="16">
        <f>IF('貸借対照表(BS)円単位'!N52=0, "-",ROUND('貸借対照表(BS)円単位'!N52, -(LOG10(設定!$B$2)))/設定!$B$2)</f>
        <v>-152231</v>
      </c>
      <c r="O51" s="183"/>
      <c r="P51" s="12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6"/>
    </row>
    <row r="52" spans="2:27" s="11" customFormat="1" ht="12.9" customHeight="1">
      <c r="B52" s="17"/>
      <c r="C52" s="13" t="s">
        <v>58</v>
      </c>
      <c r="D52" s="14"/>
      <c r="E52" s="15"/>
      <c r="F52" s="15"/>
      <c r="G52" s="15"/>
      <c r="H52" s="13"/>
      <c r="I52" s="13"/>
      <c r="J52" s="13"/>
      <c r="K52" s="13"/>
      <c r="L52" s="13"/>
      <c r="M52" s="13"/>
      <c r="N52" s="16">
        <f>IF('貸借対照表(BS)円単位'!N53=0, "-",ROUND('貸借対照表(BS)円単位'!N53, -(LOG10(設定!$B$2)))/設定!$B$2)</f>
        <v>17740702</v>
      </c>
      <c r="O52" s="183"/>
      <c r="P52" s="12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6"/>
    </row>
    <row r="53" spans="2:27" s="11" customFormat="1" ht="12.9" customHeight="1">
      <c r="B53" s="17"/>
      <c r="C53" s="13"/>
      <c r="D53" s="14" t="s">
        <v>59</v>
      </c>
      <c r="E53" s="15"/>
      <c r="F53" s="15"/>
      <c r="G53" s="15"/>
      <c r="H53" s="13"/>
      <c r="I53" s="13"/>
      <c r="J53" s="13"/>
      <c r="K53" s="13"/>
      <c r="L53" s="13"/>
      <c r="M53" s="13"/>
      <c r="N53" s="16">
        <f>IF('貸借対照表(BS)円単位'!N54=0, "-",ROUND('貸借対照表(BS)円単位'!N54, -(LOG10(設定!$B$2)))/設定!$B$2)</f>
        <v>9704949</v>
      </c>
      <c r="O53" s="183"/>
      <c r="P53" s="12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6"/>
    </row>
    <row r="54" spans="2:27" s="11" customFormat="1" ht="12.9" customHeight="1">
      <c r="B54" s="17"/>
      <c r="C54" s="13"/>
      <c r="D54" s="19" t="s">
        <v>60</v>
      </c>
      <c r="E54" s="14"/>
      <c r="F54" s="28"/>
      <c r="G54" s="25"/>
      <c r="H54" s="25"/>
      <c r="I54" s="26"/>
      <c r="J54" s="13"/>
      <c r="K54" s="13"/>
      <c r="L54" s="13"/>
      <c r="M54" s="13"/>
      <c r="N54" s="16">
        <f>IF('貸借対照表(BS)円単位'!N55=0, "-",ROUND('貸借対照表(BS)円単位'!N55, -(LOG10(設定!$B$2)))/設定!$B$2)</f>
        <v>1412263</v>
      </c>
      <c r="O54" s="183"/>
      <c r="P54" s="12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6"/>
    </row>
    <row r="55" spans="2:27" s="11" customFormat="1" ht="12.9" customHeight="1">
      <c r="B55" s="17"/>
      <c r="C55" s="13"/>
      <c r="D55" s="14" t="s">
        <v>61</v>
      </c>
      <c r="E55" s="14"/>
      <c r="F55" s="14"/>
      <c r="G55" s="14"/>
      <c r="H55" s="14"/>
      <c r="I55" s="13"/>
      <c r="J55" s="13"/>
      <c r="K55" s="13"/>
      <c r="L55" s="13"/>
      <c r="M55" s="13"/>
      <c r="N55" s="16">
        <f>IF('貸借対照表(BS)円単位'!N56=0, "-",ROUND('貸借対照表(BS)円単位'!N56, -(LOG10(設定!$B$2)))/設定!$B$2)</f>
        <v>7696</v>
      </c>
      <c r="O55" s="183"/>
      <c r="P55" s="12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6"/>
    </row>
    <row r="56" spans="2:27" s="11" customFormat="1" ht="12.9" customHeight="1">
      <c r="B56" s="17"/>
      <c r="C56" s="14"/>
      <c r="D56" s="14" t="s">
        <v>55</v>
      </c>
      <c r="E56" s="14"/>
      <c r="F56" s="28"/>
      <c r="G56" s="25"/>
      <c r="H56" s="25"/>
      <c r="I56" s="26"/>
      <c r="J56" s="26"/>
      <c r="K56" s="26"/>
      <c r="L56" s="26"/>
      <c r="M56" s="26"/>
      <c r="N56" s="16">
        <f>IF('貸借対照表(BS)円単位'!N57=0, "-",ROUND('貸借対照表(BS)円単位'!N57, -(LOG10(設定!$B$2)))/設定!$B$2)</f>
        <v>6220961</v>
      </c>
      <c r="O56" s="183"/>
      <c r="P56" s="12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6"/>
    </row>
    <row r="57" spans="2:27" s="11" customFormat="1" ht="12.9" customHeight="1">
      <c r="B57" s="17"/>
      <c r="C57" s="14"/>
      <c r="D57" s="14"/>
      <c r="E57" s="14" t="s">
        <v>62</v>
      </c>
      <c r="F57" s="14"/>
      <c r="G57" s="14"/>
      <c r="H57" s="14"/>
      <c r="I57" s="13"/>
      <c r="J57" s="13"/>
      <c r="K57" s="13"/>
      <c r="L57" s="13"/>
      <c r="M57" s="13"/>
      <c r="N57" s="16">
        <f>IF('貸借対照表(BS)円単位'!N58=0, "-",ROUND('貸借対照表(BS)円単位'!N58, -(LOG10(設定!$B$2)))/設定!$B$2)</f>
        <v>6220961</v>
      </c>
      <c r="O57" s="183"/>
      <c r="P57" s="12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6"/>
    </row>
    <row r="58" spans="2:27" s="11" customFormat="1" ht="12.9" customHeight="1">
      <c r="B58" s="17"/>
      <c r="C58" s="14"/>
      <c r="D58" s="14"/>
      <c r="E58" s="19" t="s">
        <v>56</v>
      </c>
      <c r="F58" s="14"/>
      <c r="G58" s="14"/>
      <c r="H58" s="14"/>
      <c r="I58" s="13"/>
      <c r="J58" s="13"/>
      <c r="K58" s="13"/>
      <c r="L58" s="13"/>
      <c r="M58" s="13"/>
      <c r="N58" s="16" t="str">
        <f>IF('貸借対照表(BS)円単位'!N59=0, "-",ROUND('貸借対照表(BS)円単位'!N59, -(LOG10(設定!$B$2)))/設定!$B$2)</f>
        <v>-</v>
      </c>
      <c r="O58" s="183"/>
      <c r="P58" s="12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6"/>
    </row>
    <row r="59" spans="2:27" s="11" customFormat="1" ht="12.9" customHeight="1">
      <c r="B59" s="17"/>
      <c r="C59" s="14"/>
      <c r="D59" s="14" t="s">
        <v>63</v>
      </c>
      <c r="E59" s="14"/>
      <c r="F59" s="28"/>
      <c r="G59" s="25"/>
      <c r="H59" s="25"/>
      <c r="I59" s="26"/>
      <c r="J59" s="26"/>
      <c r="K59" s="26"/>
      <c r="L59" s="26"/>
      <c r="M59" s="26"/>
      <c r="N59" s="16">
        <f>IF('貸借対照表(BS)円単位'!N60=0, "-",ROUND('貸借対照表(BS)円単位'!N60, -(LOG10(設定!$B$2)))/設定!$B$2)</f>
        <v>33046</v>
      </c>
      <c r="O59" s="183"/>
      <c r="P59" s="12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6"/>
    </row>
    <row r="60" spans="2:27" s="11" customFormat="1" ht="12.9" customHeight="1">
      <c r="B60" s="17"/>
      <c r="C60" s="14"/>
      <c r="D60" s="14" t="s">
        <v>42</v>
      </c>
      <c r="E60" s="14"/>
      <c r="F60" s="14"/>
      <c r="G60" s="14"/>
      <c r="H60" s="14"/>
      <c r="I60" s="13"/>
      <c r="J60" s="13"/>
      <c r="K60" s="13"/>
      <c r="L60" s="13"/>
      <c r="M60" s="13"/>
      <c r="N60" s="16">
        <f>IF('貸借対照表(BS)円単位'!N61=0, "-",ROUND('貸借対照表(BS)円単位'!N61, -(LOG10(設定!$B$2)))/設定!$B$2)</f>
        <v>381897</v>
      </c>
      <c r="O60" s="183"/>
      <c r="P60" s="12"/>
      <c r="Q60" s="13"/>
      <c r="R60" s="13"/>
      <c r="S60" s="13"/>
      <c r="T60" s="13"/>
      <c r="U60" s="13"/>
      <c r="V60" s="13"/>
      <c r="W60" s="13"/>
      <c r="X60" s="13"/>
      <c r="Y60" s="13"/>
      <c r="Z60" s="27"/>
      <c r="AA60" s="16"/>
    </row>
    <row r="61" spans="2:27" s="11" customFormat="1" ht="12.9" customHeight="1" thickBot="1">
      <c r="B61" s="17"/>
      <c r="C61" s="14"/>
      <c r="D61" s="19" t="s">
        <v>57</v>
      </c>
      <c r="E61" s="14"/>
      <c r="F61" s="14"/>
      <c r="G61" s="14"/>
      <c r="H61" s="14"/>
      <c r="I61" s="13"/>
      <c r="J61" s="13"/>
      <c r="K61" s="13"/>
      <c r="L61" s="13"/>
      <c r="M61" s="13"/>
      <c r="N61" s="16">
        <f>IF('貸借対照表(BS)円単位'!N62=0, "-",ROUND('貸借対照表(BS)円単位'!N62, -(LOG10(設定!$B$2)))/設定!$B$2)</f>
        <v>-20110</v>
      </c>
      <c r="O61" s="183"/>
      <c r="P61" s="177"/>
      <c r="Q61" s="178"/>
      <c r="R61" s="178"/>
      <c r="S61" s="178"/>
      <c r="T61" s="178"/>
      <c r="U61" s="178"/>
      <c r="V61" s="178"/>
      <c r="W61" s="178"/>
      <c r="X61" s="178"/>
      <c r="Y61" s="178"/>
      <c r="Z61" s="179"/>
      <c r="AA61" s="204"/>
    </row>
    <row r="62" spans="2:27" s="11" customFormat="1" ht="12.9" customHeight="1" thickBot="1">
      <c r="B62" s="17"/>
      <c r="C62" s="13" t="s">
        <v>177</v>
      </c>
      <c r="D62" s="14"/>
      <c r="E62" s="15"/>
      <c r="F62" s="15"/>
      <c r="G62" s="15"/>
      <c r="H62" s="13"/>
      <c r="I62" s="13"/>
      <c r="J62" s="13"/>
      <c r="K62" s="13"/>
      <c r="L62" s="13"/>
      <c r="M62" s="13"/>
      <c r="N62" s="16" t="str">
        <f>IF('貸借対照表(BS)円単位'!N63=0,"-",ROUND('貸借対照表(BS)円単位'!N63, -(LOG10(設定!$B$2)))/設定!$B$2)</f>
        <v>-</v>
      </c>
      <c r="O62" s="183"/>
      <c r="P62" s="262" t="s">
        <v>64</v>
      </c>
      <c r="Q62" s="263"/>
      <c r="R62" s="263"/>
      <c r="S62" s="263"/>
      <c r="T62" s="263"/>
      <c r="U62" s="263"/>
      <c r="V62" s="263"/>
      <c r="W62" s="263"/>
      <c r="X62" s="263"/>
      <c r="Y62" s="263"/>
      <c r="Z62" s="264"/>
      <c r="AA62" s="202">
        <f>IF('貸借対照表(BS)円単位'!AA63=0,"-",ROUND('貸借対照表(BS)円単位'!AA63, -(LOG10(設定!$B$2)))/設定!$B$2)</f>
        <v>602434896</v>
      </c>
    </row>
    <row r="63" spans="2:27" s="11" customFormat="1" ht="12.9" customHeight="1" thickBot="1">
      <c r="B63" s="249" t="s">
        <v>65</v>
      </c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1"/>
      <c r="N63" s="202">
        <f>IF('貸借対照表(BS)円単位'!N64=0,"-",ROUND('貸借対照表(BS)円単位'!N64, -(LOG10(設定!$B$2)))/設定!$B$2)</f>
        <v>712394264</v>
      </c>
      <c r="O63" s="182"/>
      <c r="P63" s="252" t="s">
        <v>66</v>
      </c>
      <c r="Q63" s="253"/>
      <c r="R63" s="253"/>
      <c r="S63" s="253"/>
      <c r="T63" s="253"/>
      <c r="U63" s="253"/>
      <c r="V63" s="253"/>
      <c r="W63" s="253"/>
      <c r="X63" s="253"/>
      <c r="Y63" s="253"/>
      <c r="Z63" s="254"/>
      <c r="AA63" s="204">
        <f>IF('貸借対照表(BS)円単位'!AA64=0,"-",ROUND('貸借対照表(BS)円単位'!AA64, -(LOG10(設定!$B$2)))/設定!$B$2)</f>
        <v>712394264</v>
      </c>
    </row>
  </sheetData>
  <mergeCells count="9">
    <mergeCell ref="P62:Z62"/>
    <mergeCell ref="B63:M63"/>
    <mergeCell ref="P63:Z63"/>
    <mergeCell ref="AA1:AA2"/>
    <mergeCell ref="B3:AA3"/>
    <mergeCell ref="N4:U4"/>
    <mergeCell ref="B5:M5"/>
    <mergeCell ref="P5:Z5"/>
    <mergeCell ref="P22:Z22"/>
  </mergeCells>
  <phoneticPr fontId="3"/>
  <printOptions horizontalCentered="1"/>
  <pageMargins left="0.47244094488188981" right="0.47244094488188981" top="0.51181102362204722" bottom="0.43307086614173229" header="0.51181102362204722" footer="0.23622047244094491"/>
  <pageSetup paperSize="9" firstPageNumber="5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</sheetPr>
  <dimension ref="A1:R293"/>
  <sheetViews>
    <sheetView topLeftCell="A29" zoomScaleNormal="100" zoomScaleSheetLayoutView="100" workbookViewId="0">
      <selection activeCell="A2" sqref="A2:M2"/>
    </sheetView>
  </sheetViews>
  <sheetFormatPr defaultColWidth="12" defaultRowHeight="18" customHeight="1"/>
  <cols>
    <col min="1" max="1" width="1.625" style="108" customWidth="1"/>
    <col min="2" max="10" width="2.875" style="108" customWidth="1"/>
    <col min="11" max="11" width="24.5" style="108" customWidth="1"/>
    <col min="12" max="13" width="10.375" style="108" customWidth="1"/>
    <col min="14" max="16384" width="12" style="108"/>
  </cols>
  <sheetData>
    <row r="1" spans="1:15" ht="18" hidden="1" customHeight="1"/>
    <row r="2" spans="1:15" ht="18" customHeight="1">
      <c r="A2" s="265" t="s">
        <v>158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5" ht="23.25" customHeight="1">
      <c r="A3" s="266" t="s">
        <v>179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109"/>
      <c r="O3" s="109"/>
    </row>
    <row r="4" spans="1:15" ht="14.1" customHeight="1">
      <c r="A4" s="267" t="str">
        <f>'行政コスト計算書(PL)円単位'!A4:M4</f>
        <v>自　令和 5年 4月 1日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109"/>
      <c r="O4" s="109"/>
    </row>
    <row r="5" spans="1:15" ht="14.1" customHeight="1">
      <c r="A5" s="268" t="str">
        <f>'行政コスト計算書(PL)円単位'!A5:M5</f>
        <v>至　令和 6年 3月31日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109"/>
      <c r="O5" s="109"/>
    </row>
    <row r="6" spans="1:15" ht="15.75" customHeight="1" thickBot="1">
      <c r="A6" s="110" t="str">
        <f>IF('貸借対照表(BS)円単位'!B5&lt;&gt;"",'貸借対照表(BS)円単位'!B5,"")</f>
        <v>全体</v>
      </c>
      <c r="B6" s="109"/>
      <c r="C6" s="109"/>
      <c r="D6" s="109"/>
      <c r="E6" s="109"/>
      <c r="F6" s="109"/>
      <c r="G6" s="109"/>
      <c r="H6" s="109"/>
      <c r="I6" s="109"/>
      <c r="J6" s="109"/>
      <c r="K6" s="111"/>
      <c r="L6" s="109"/>
      <c r="M6" s="111" t="str">
        <f>設定!$B$3</f>
        <v>（単位：千円）</v>
      </c>
      <c r="N6" s="109"/>
      <c r="O6" s="109"/>
    </row>
    <row r="7" spans="1:15" ht="15.75" customHeight="1" thickBot="1">
      <c r="A7" s="269" t="s">
        <v>1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1" t="s">
        <v>2</v>
      </c>
      <c r="M7" s="272"/>
      <c r="N7" s="109"/>
      <c r="O7" s="109"/>
    </row>
    <row r="8" spans="1:15" ht="15.75" customHeight="1">
      <c r="A8" s="112"/>
      <c r="B8" s="113" t="s">
        <v>159</v>
      </c>
      <c r="C8" s="113"/>
      <c r="D8" s="114"/>
      <c r="E8" s="113"/>
      <c r="F8" s="113"/>
      <c r="G8" s="113"/>
      <c r="H8" s="113"/>
      <c r="L8" s="364">
        <f>IF('行政コスト計算書(PL)円単位'!L8:M8=0, "-",ROUND('行政コスト計算書(PL)円単位'!L8:M8, -(LOG10(設定!$B$2)))/設定!$B$2)</f>
        <v>113319263</v>
      </c>
      <c r="M8" s="365"/>
    </row>
    <row r="9" spans="1:15" ht="15.75" customHeight="1">
      <c r="A9" s="112"/>
      <c r="B9" s="113"/>
      <c r="C9" s="113" t="s">
        <v>160</v>
      </c>
      <c r="D9" s="113"/>
      <c r="E9" s="113"/>
      <c r="F9" s="113"/>
      <c r="G9" s="113"/>
      <c r="H9" s="113"/>
      <c r="L9" s="364">
        <f>IF('行政コスト計算書(PL)円単位'!L9:M9=0, "-",ROUND('行政コスト計算書(PL)円単位'!L9:M9, -(LOG10(設定!$B$2)))/設定!$B$2)</f>
        <v>41859987</v>
      </c>
      <c r="M9" s="365"/>
    </row>
    <row r="10" spans="1:15" ht="15.75" customHeight="1">
      <c r="A10" s="112"/>
      <c r="B10" s="113"/>
      <c r="C10" s="113"/>
      <c r="D10" s="113" t="s">
        <v>70</v>
      </c>
      <c r="E10" s="113"/>
      <c r="F10" s="113"/>
      <c r="G10" s="113"/>
      <c r="H10" s="113"/>
      <c r="L10" s="364">
        <f>IF('行政コスト計算書(PL)円単位'!L10:M10=0, "-",ROUND('行政コスト計算書(PL)円単位'!L10:M10, -(LOG10(設定!$B$2)))/設定!$B$2)</f>
        <v>13299829</v>
      </c>
      <c r="M10" s="365"/>
      <c r="N10" s="108" t="s">
        <v>161</v>
      </c>
    </row>
    <row r="11" spans="1:15" ht="15.75" customHeight="1">
      <c r="A11" s="112"/>
      <c r="B11" s="113"/>
      <c r="C11" s="113"/>
      <c r="D11" s="113"/>
      <c r="E11" s="113" t="s">
        <v>72</v>
      </c>
      <c r="F11" s="113"/>
      <c r="G11" s="113"/>
      <c r="H11" s="113"/>
      <c r="L11" s="364">
        <f>IF('行政コスト計算書(PL)円単位'!L11:M11=0, "-",ROUND('行政コスト計算書(PL)円単位'!L11:M11, -(LOG10(設定!$B$2)))/設定!$B$2)</f>
        <v>10868628</v>
      </c>
      <c r="M11" s="365"/>
    </row>
    <row r="12" spans="1:15" ht="15.75" customHeight="1">
      <c r="A12" s="112"/>
      <c r="B12" s="113"/>
      <c r="C12" s="113"/>
      <c r="D12" s="113"/>
      <c r="E12" s="113" t="s">
        <v>73</v>
      </c>
      <c r="F12" s="113"/>
      <c r="G12" s="113"/>
      <c r="H12" s="113"/>
      <c r="L12" s="364">
        <f>IF('行政コスト計算書(PL)円単位'!L12:M12=0, "-",ROUND('行政コスト計算書(PL)円単位'!L12:M12, -(LOG10(設定!$B$2)))/設定!$B$2)</f>
        <v>802576</v>
      </c>
      <c r="M12" s="365"/>
    </row>
    <row r="13" spans="1:15" ht="15.75" customHeight="1">
      <c r="A13" s="112"/>
      <c r="B13" s="113"/>
      <c r="C13" s="113"/>
      <c r="D13" s="113"/>
      <c r="E13" s="113" t="s">
        <v>74</v>
      </c>
      <c r="F13" s="113"/>
      <c r="G13" s="113"/>
      <c r="H13" s="113"/>
      <c r="L13" s="364" t="str">
        <f>IF('行政コスト計算書(PL)円単位'!L13:M13=0, "-",ROUND('行政コスト計算書(PL)円単位'!L13:M13, -(LOG10(設定!$B$2)))/設定!$B$2)</f>
        <v>-</v>
      </c>
      <c r="M13" s="365"/>
    </row>
    <row r="14" spans="1:15" ht="15.75" customHeight="1">
      <c r="A14" s="112"/>
      <c r="B14" s="113"/>
      <c r="C14" s="113"/>
      <c r="D14" s="113"/>
      <c r="E14" s="113" t="s">
        <v>42</v>
      </c>
      <c r="F14" s="113"/>
      <c r="G14" s="113"/>
      <c r="H14" s="113"/>
      <c r="L14" s="364">
        <f>IF('行政コスト計算書(PL)円単位'!L14:M14=0, "-",ROUND('行政コスト計算書(PL)円単位'!L14:M14, -(LOG10(設定!$B$2)))/設定!$B$2)</f>
        <v>1628625</v>
      </c>
      <c r="M14" s="365"/>
    </row>
    <row r="15" spans="1:15" ht="15.75" customHeight="1">
      <c r="A15" s="112"/>
      <c r="B15" s="113"/>
      <c r="C15" s="113"/>
      <c r="D15" s="113" t="s">
        <v>75</v>
      </c>
      <c r="E15" s="113"/>
      <c r="F15" s="113"/>
      <c r="G15" s="113"/>
      <c r="H15" s="113"/>
      <c r="L15" s="364">
        <f>IF('行政コスト計算書(PL)円単位'!L15:M15=0, "-",ROUND('行政コスト計算書(PL)円単位'!L15:M15, -(LOG10(設定!$B$2)))/設定!$B$2)</f>
        <v>25994300</v>
      </c>
      <c r="M15" s="365"/>
    </row>
    <row r="16" spans="1:15" ht="15.75" customHeight="1">
      <c r="A16" s="112"/>
      <c r="B16" s="113"/>
      <c r="C16" s="113"/>
      <c r="D16" s="113"/>
      <c r="E16" s="113" t="s">
        <v>76</v>
      </c>
      <c r="F16" s="113"/>
      <c r="G16" s="113"/>
      <c r="H16" s="113"/>
      <c r="L16" s="364">
        <f>IF('行政コスト計算書(PL)円単位'!L16:M16=0, "-",ROUND('行政コスト計算書(PL)円単位'!L16:M16, -(LOG10(設定!$B$2)))/設定!$B$2)</f>
        <v>14844807</v>
      </c>
      <c r="M16" s="365"/>
    </row>
    <row r="17" spans="1:18" ht="15.75" customHeight="1">
      <c r="A17" s="112"/>
      <c r="B17" s="113"/>
      <c r="C17" s="113"/>
      <c r="D17" s="113"/>
      <c r="E17" s="113" t="s">
        <v>77</v>
      </c>
      <c r="F17" s="113"/>
      <c r="G17" s="113"/>
      <c r="H17" s="113"/>
      <c r="L17" s="364">
        <f>IF('行政コスト計算書(PL)円単位'!L17:M17=0, "-",ROUND('行政コスト計算書(PL)円単位'!L17:M17, -(LOG10(設定!$B$2)))/設定!$B$2)</f>
        <v>2218306</v>
      </c>
      <c r="M17" s="365"/>
    </row>
    <row r="18" spans="1:18" ht="15.75" customHeight="1">
      <c r="A18" s="112"/>
      <c r="B18" s="113"/>
      <c r="C18" s="113"/>
      <c r="D18" s="113"/>
      <c r="E18" s="113" t="s">
        <v>78</v>
      </c>
      <c r="F18" s="113"/>
      <c r="G18" s="113"/>
      <c r="H18" s="113"/>
      <c r="L18" s="364">
        <f>IF('行政コスト計算書(PL)円単位'!L18:M18=0, "-",ROUND('行政コスト計算書(PL)円単位'!L18:M18, -(LOG10(設定!$B$2)))/設定!$B$2)</f>
        <v>7537164</v>
      </c>
      <c r="M18" s="365"/>
    </row>
    <row r="19" spans="1:18" ht="15.75" customHeight="1">
      <c r="A19" s="112"/>
      <c r="B19" s="113"/>
      <c r="C19" s="113"/>
      <c r="D19" s="113"/>
      <c r="E19" s="113" t="s">
        <v>42</v>
      </c>
      <c r="F19" s="113"/>
      <c r="G19" s="113"/>
      <c r="H19" s="113"/>
      <c r="L19" s="364">
        <f>IF('行政コスト計算書(PL)円単位'!L19:M19=0, "-",ROUND('行政コスト計算書(PL)円単位'!L19:M19, -(LOG10(設定!$B$2)))/設定!$B$2)</f>
        <v>1394023</v>
      </c>
      <c r="M19" s="365"/>
    </row>
    <row r="20" spans="1:18" ht="15.75" customHeight="1">
      <c r="A20" s="112"/>
      <c r="B20" s="113"/>
      <c r="C20" s="113"/>
      <c r="D20" s="113" t="s">
        <v>162</v>
      </c>
      <c r="E20" s="113"/>
      <c r="F20" s="113"/>
      <c r="G20" s="113"/>
      <c r="H20" s="113"/>
      <c r="L20" s="364">
        <f>IF('行政コスト計算書(PL)円単位'!L20:M20=0, "-",ROUND('行政コスト計算書(PL)円単位'!L20:M20, -(LOG10(設定!$B$2)))/設定!$B$2)</f>
        <v>2565857</v>
      </c>
      <c r="M20" s="365"/>
      <c r="O20" s="113"/>
      <c r="P20" s="113"/>
      <c r="Q20" s="113"/>
      <c r="R20" s="113"/>
    </row>
    <row r="21" spans="1:18" ht="15.75" customHeight="1">
      <c r="A21" s="112"/>
      <c r="B21" s="113"/>
      <c r="C21" s="113"/>
      <c r="D21" s="114"/>
      <c r="E21" s="114" t="s">
        <v>80</v>
      </c>
      <c r="F21" s="114"/>
      <c r="G21" s="113"/>
      <c r="H21" s="113"/>
      <c r="L21" s="364">
        <f>IF('行政コスト計算書(PL)円単位'!L21:M21=0, "-",ROUND('行政コスト計算書(PL)円単位'!L21:M21, -(LOG10(設定!$B$2)))/設定!$B$2)</f>
        <v>365280</v>
      </c>
      <c r="M21" s="365"/>
      <c r="O21" s="113"/>
      <c r="P21" s="113"/>
      <c r="Q21" s="113"/>
      <c r="R21" s="113"/>
    </row>
    <row r="22" spans="1:18" ht="15.75" customHeight="1">
      <c r="A22" s="112"/>
      <c r="B22" s="113"/>
      <c r="C22" s="113"/>
      <c r="D22" s="114"/>
      <c r="E22" s="113" t="s">
        <v>81</v>
      </c>
      <c r="F22" s="113"/>
      <c r="G22" s="113"/>
      <c r="H22" s="113"/>
      <c r="L22" s="364">
        <f>IF('行政コスト計算書(PL)円単位'!L22:M22=0, "-",ROUND('行政コスト計算書(PL)円単位'!L22:M22, -(LOG10(設定!$B$2)))/設定!$B$2)</f>
        <v>160012</v>
      </c>
      <c r="M22" s="365"/>
      <c r="O22" s="113"/>
      <c r="P22" s="113"/>
      <c r="Q22" s="113"/>
      <c r="R22" s="113"/>
    </row>
    <row r="23" spans="1:18" ht="15.75" customHeight="1">
      <c r="A23" s="112"/>
      <c r="B23" s="113"/>
      <c r="C23" s="113"/>
      <c r="D23" s="114"/>
      <c r="E23" s="113" t="s">
        <v>15</v>
      </c>
      <c r="F23" s="113"/>
      <c r="G23" s="113"/>
      <c r="H23" s="113"/>
      <c r="L23" s="364">
        <f>IF('行政コスト計算書(PL)円単位'!L23:M23=0, "-",ROUND('行政コスト計算書(PL)円単位'!L23:M23, -(LOG10(設定!$B$2)))/設定!$B$2)</f>
        <v>2040564</v>
      </c>
      <c r="M23" s="365"/>
      <c r="O23" s="113"/>
      <c r="P23" s="113"/>
      <c r="Q23" s="113"/>
      <c r="R23" s="113"/>
    </row>
    <row r="24" spans="1:18" ht="15.75" customHeight="1">
      <c r="A24" s="112"/>
      <c r="B24" s="113"/>
      <c r="C24" s="115" t="s">
        <v>82</v>
      </c>
      <c r="D24" s="115"/>
      <c r="E24" s="113"/>
      <c r="F24" s="113"/>
      <c r="G24" s="113"/>
      <c r="H24" s="113"/>
      <c r="L24" s="364">
        <f>IF('行政コスト計算書(PL)円単位'!L24:M24=0, "-",ROUND('行政コスト計算書(PL)円単位'!L24:M24, -(LOG10(設定!$B$2)))/設定!$B$2)</f>
        <v>71459277</v>
      </c>
      <c r="M24" s="365"/>
      <c r="O24" s="113"/>
      <c r="P24" s="113"/>
      <c r="Q24" s="113"/>
      <c r="R24" s="113"/>
    </row>
    <row r="25" spans="1:18" ht="15.75" customHeight="1">
      <c r="A25" s="112"/>
      <c r="B25" s="113"/>
      <c r="C25" s="113"/>
      <c r="D25" s="113" t="s">
        <v>83</v>
      </c>
      <c r="E25" s="113"/>
      <c r="F25" s="113"/>
      <c r="G25" s="113"/>
      <c r="H25" s="113"/>
      <c r="L25" s="364">
        <f>IF('行政コスト計算書(PL)円単位'!L25:M25=0, "-",ROUND('行政コスト計算書(PL)円単位'!L25:M25, -(LOG10(設定!$B$2)))/設定!$B$2)</f>
        <v>54642288</v>
      </c>
      <c r="M25" s="365"/>
      <c r="O25" s="113"/>
      <c r="P25" s="113"/>
      <c r="Q25" s="113"/>
      <c r="R25" s="113"/>
    </row>
    <row r="26" spans="1:18" ht="15.75" customHeight="1">
      <c r="A26" s="112"/>
      <c r="B26" s="113"/>
      <c r="C26" s="113"/>
      <c r="D26" s="113" t="s">
        <v>84</v>
      </c>
      <c r="E26" s="113"/>
      <c r="F26" s="113"/>
      <c r="G26" s="113"/>
      <c r="H26" s="113"/>
      <c r="L26" s="364">
        <f>IF('行政コスト計算書(PL)円単位'!L26:M26=0, "-",ROUND('行政コスト計算書(PL)円単位'!L26:M26, -(LOG10(設定!$B$2)))/設定!$B$2)</f>
        <v>16803687</v>
      </c>
      <c r="M26" s="365"/>
    </row>
    <row r="27" spans="1:18" ht="15.75" customHeight="1">
      <c r="A27" s="112"/>
      <c r="B27" s="113"/>
      <c r="C27" s="113"/>
      <c r="D27" s="113" t="s">
        <v>85</v>
      </c>
      <c r="E27" s="113"/>
      <c r="F27" s="113"/>
      <c r="G27" s="113"/>
      <c r="H27" s="113"/>
      <c r="L27" s="364" t="str">
        <f>IF('行政コスト計算書(PL)円単位'!L27:M27=0, "-",ROUND('行政コスト計算書(PL)円単位'!L27:M27, -(LOG10(設定!$B$2)))/設定!$B$2)</f>
        <v>-</v>
      </c>
      <c r="M27" s="365"/>
    </row>
    <row r="28" spans="1:18" ht="15.75" customHeight="1">
      <c r="A28" s="112"/>
      <c r="B28" s="113"/>
      <c r="C28" s="113"/>
      <c r="D28" s="113" t="s">
        <v>163</v>
      </c>
      <c r="E28" s="113"/>
      <c r="F28" s="113"/>
      <c r="G28" s="113"/>
      <c r="H28" s="113"/>
      <c r="L28" s="364">
        <f>IF('行政コスト計算書(PL)円単位'!L28:M28=0, "-",ROUND('行政コスト計算書(PL)円単位'!L28:M28, -(LOG10(設定!$B$2)))/設定!$B$2)</f>
        <v>13301</v>
      </c>
      <c r="M28" s="365"/>
    </row>
    <row r="29" spans="1:18" ht="15.75" customHeight="1">
      <c r="A29" s="112"/>
      <c r="B29" s="116" t="s">
        <v>87</v>
      </c>
      <c r="C29" s="116"/>
      <c r="D29" s="113"/>
      <c r="E29" s="113"/>
      <c r="F29" s="113"/>
      <c r="G29" s="113"/>
      <c r="H29" s="113"/>
      <c r="L29" s="364">
        <f>IF('行政コスト計算書(PL)円単位'!L29:M29=0, "-",ROUND('行政コスト計算書(PL)円単位'!L29:M29, -(LOG10(設定!$B$2)))/設定!$B$2)</f>
        <v>10529219</v>
      </c>
      <c r="M29" s="365"/>
    </row>
    <row r="30" spans="1:18" ht="15.75" customHeight="1">
      <c r="A30" s="112"/>
      <c r="B30" s="113"/>
      <c r="C30" s="113" t="s">
        <v>88</v>
      </c>
      <c r="D30" s="116"/>
      <c r="E30" s="113"/>
      <c r="F30" s="113"/>
      <c r="G30" s="113"/>
      <c r="H30" s="113"/>
      <c r="I30" s="117"/>
      <c r="J30" s="117"/>
      <c r="K30" s="117"/>
      <c r="L30" s="364">
        <f>IF('行政コスト計算書(PL)円単位'!L30:M30=0, "-",ROUND('行政コスト計算書(PL)円単位'!L30:M30, -(LOG10(設定!$B$2)))/設定!$B$2)</f>
        <v>6425476</v>
      </c>
      <c r="M30" s="365"/>
    </row>
    <row r="31" spans="1:18" ht="15.75" customHeight="1">
      <c r="A31" s="112"/>
      <c r="B31" s="113"/>
      <c r="C31" s="113" t="s">
        <v>42</v>
      </c>
      <c r="D31" s="113"/>
      <c r="E31" s="114"/>
      <c r="F31" s="113"/>
      <c r="G31" s="113"/>
      <c r="H31" s="113"/>
      <c r="I31" s="117"/>
      <c r="J31" s="117"/>
      <c r="K31" s="117"/>
      <c r="L31" s="364">
        <f>IF('行政コスト計算書(PL)円単位'!L31:M31=0, "-",ROUND('行政コスト計算書(PL)円単位'!L31:M31, -(LOG10(設定!$B$2)))/設定!$B$2)</f>
        <v>4103743</v>
      </c>
      <c r="M31" s="365"/>
    </row>
    <row r="32" spans="1:18" ht="15.75" customHeight="1">
      <c r="A32" s="118" t="s">
        <v>89</v>
      </c>
      <c r="B32" s="119"/>
      <c r="C32" s="119"/>
      <c r="D32" s="119"/>
      <c r="E32" s="119"/>
      <c r="F32" s="119"/>
      <c r="G32" s="119"/>
      <c r="H32" s="119"/>
      <c r="I32" s="130"/>
      <c r="J32" s="130"/>
      <c r="K32" s="130"/>
      <c r="L32" s="366">
        <f>IF('行政コスト計算書(PL)円単位'!L32:M32=0, "-",ROUND('行政コスト計算書(PL)円単位'!L32:M32, -(LOG10(設定!$B$2)))/設定!$B$2)</f>
        <v>102790045</v>
      </c>
      <c r="M32" s="367"/>
    </row>
    <row r="33" spans="1:13" ht="15.75" customHeight="1">
      <c r="A33" s="112"/>
      <c r="B33" s="113" t="s">
        <v>90</v>
      </c>
      <c r="C33" s="113"/>
      <c r="D33" s="114"/>
      <c r="E33" s="113"/>
      <c r="F33" s="113"/>
      <c r="G33" s="113"/>
      <c r="H33" s="113"/>
      <c r="L33" s="364">
        <f>IF('行政コスト計算書(PL)円単位'!L33:M33=0, "-",ROUND('行政コスト計算書(PL)円単位'!L33:M33, -(LOG10(設定!$B$2)))/設定!$B$2)</f>
        <v>13695</v>
      </c>
      <c r="M33" s="365"/>
    </row>
    <row r="34" spans="1:13" ht="15.75" customHeight="1">
      <c r="A34" s="112"/>
      <c r="B34" s="113"/>
      <c r="C34" s="114" t="s">
        <v>91</v>
      </c>
      <c r="D34" s="114"/>
      <c r="E34" s="113"/>
      <c r="F34" s="113"/>
      <c r="G34" s="113"/>
      <c r="H34" s="113"/>
      <c r="L34" s="364" t="str">
        <f>IF('行政コスト計算書(PL)円単位'!L34:M34=0, "-",ROUND('行政コスト計算書(PL)円単位'!L34:M34, -(LOG10(設定!$B$2)))/設定!$B$2)</f>
        <v>-</v>
      </c>
      <c r="M34" s="365"/>
    </row>
    <row r="35" spans="1:13" ht="15.75" customHeight="1">
      <c r="A35" s="112"/>
      <c r="B35" s="113"/>
      <c r="C35" s="115" t="s">
        <v>92</v>
      </c>
      <c r="D35" s="115"/>
      <c r="E35" s="113"/>
      <c r="F35" s="113"/>
      <c r="G35" s="113"/>
      <c r="H35" s="113"/>
      <c r="L35" s="364">
        <f>IF('行政コスト計算書(PL)円単位'!L35:M35=0, "-",ROUND('行政コスト計算書(PL)円単位'!L35:M35, -(LOG10(設定!$B$2)))/設定!$B$2)</f>
        <v>13695</v>
      </c>
      <c r="M35" s="365"/>
    </row>
    <row r="36" spans="1:13" ht="15.75" customHeight="1">
      <c r="A36" s="112"/>
      <c r="B36" s="113"/>
      <c r="C36" s="114" t="s">
        <v>93</v>
      </c>
      <c r="D36" s="114"/>
      <c r="E36" s="113"/>
      <c r="F36" s="114"/>
      <c r="G36" s="113"/>
      <c r="H36" s="113"/>
      <c r="L36" s="364" t="str">
        <f>IF('行政コスト計算書(PL)円単位'!L36:M36=0, "-",ROUND('行政コスト計算書(PL)円単位'!L36:M36, -(LOG10(設定!$B$2)))/設定!$B$2)</f>
        <v>-</v>
      </c>
      <c r="M36" s="365"/>
    </row>
    <row r="37" spans="1:13" ht="15.75" customHeight="1">
      <c r="A37" s="112"/>
      <c r="B37" s="113"/>
      <c r="C37" s="113" t="s">
        <v>94</v>
      </c>
      <c r="D37" s="113"/>
      <c r="E37" s="113"/>
      <c r="F37" s="113"/>
      <c r="G37" s="113"/>
      <c r="H37" s="113"/>
      <c r="L37" s="364" t="str">
        <f>IF('行政コスト計算書(PL)円単位'!L37:M37=0, "-",ROUND('行政コスト計算書(PL)円単位'!L37:M37, -(LOG10(設定!$B$2)))/設定!$B$2)</f>
        <v>-</v>
      </c>
      <c r="M37" s="365"/>
    </row>
    <row r="38" spans="1:13" ht="15.75" customHeight="1">
      <c r="A38" s="112"/>
      <c r="B38" s="113"/>
      <c r="C38" s="113" t="s">
        <v>42</v>
      </c>
      <c r="D38" s="113"/>
      <c r="E38" s="113"/>
      <c r="F38" s="113"/>
      <c r="G38" s="113"/>
      <c r="H38" s="113"/>
      <c r="L38" s="364" t="str">
        <f>IF('行政コスト計算書(PL)円単位'!L38:M38=0, "-",ROUND('行政コスト計算書(PL)円単位'!L38:M38, -(LOG10(設定!$B$2)))/設定!$B$2)</f>
        <v>-</v>
      </c>
      <c r="M38" s="365"/>
    </row>
    <row r="39" spans="1:13" ht="15.75" customHeight="1">
      <c r="A39" s="112"/>
      <c r="B39" s="113" t="s">
        <v>164</v>
      </c>
      <c r="C39" s="113"/>
      <c r="D39" s="113"/>
      <c r="E39" s="113"/>
      <c r="F39" s="113"/>
      <c r="G39" s="113"/>
      <c r="H39" s="113"/>
      <c r="I39" s="117"/>
      <c r="J39" s="117"/>
      <c r="K39" s="117"/>
      <c r="L39" s="364">
        <f>IF('行政コスト計算書(PL)円単位'!L39:M39=0, "-",ROUND('行政コスト計算書(PL)円単位'!L39:M39, -(LOG10(設定!$B$2)))/設定!$B$2)</f>
        <v>3846</v>
      </c>
      <c r="M39" s="365"/>
    </row>
    <row r="40" spans="1:13" ht="15.75" customHeight="1">
      <c r="A40" s="112"/>
      <c r="B40" s="113"/>
      <c r="C40" s="113" t="s">
        <v>96</v>
      </c>
      <c r="D40" s="113"/>
      <c r="E40" s="113"/>
      <c r="F40" s="113"/>
      <c r="G40" s="113"/>
      <c r="H40" s="113"/>
      <c r="I40" s="117"/>
      <c r="J40" s="117"/>
      <c r="K40" s="117"/>
      <c r="L40" s="364">
        <f>IF('行政コスト計算書(PL)円単位'!L40:M40=0, "-",ROUND('行政コスト計算書(PL)円単位'!L40:M40, -(LOG10(設定!$B$2)))/設定!$B$2)</f>
        <v>2473</v>
      </c>
      <c r="M40" s="365"/>
    </row>
    <row r="41" spans="1:13" ht="15.75" customHeight="1" thickBot="1">
      <c r="A41" s="112"/>
      <c r="B41" s="113"/>
      <c r="C41" s="113" t="s">
        <v>15</v>
      </c>
      <c r="D41" s="113"/>
      <c r="E41" s="113"/>
      <c r="F41" s="113"/>
      <c r="G41" s="113"/>
      <c r="H41" s="113"/>
      <c r="I41" s="117"/>
      <c r="J41" s="117"/>
      <c r="K41" s="117"/>
      <c r="L41" s="368">
        <f>IF('行政コスト計算書(PL)円単位'!L41:M41=0, "-",ROUND('行政コスト計算書(PL)円単位'!L41:M41, -(LOG10(設定!$B$2)))/設定!$B$2)</f>
        <v>1373</v>
      </c>
      <c r="M41" s="369"/>
    </row>
    <row r="42" spans="1:13" ht="15.75" customHeight="1" thickBot="1">
      <c r="A42" s="120" t="s">
        <v>165</v>
      </c>
      <c r="B42" s="121"/>
      <c r="C42" s="121"/>
      <c r="D42" s="121"/>
      <c r="E42" s="121"/>
      <c r="F42" s="121"/>
      <c r="G42" s="121"/>
      <c r="H42" s="121"/>
      <c r="I42" s="122"/>
      <c r="J42" s="122"/>
      <c r="K42" s="122"/>
      <c r="L42" s="370">
        <f>IF('行政コスト計算書(PL)円単位'!L42:M42=0, "-",ROUND('行政コスト計算書(PL)円単位'!L42:M42, -(LOG10(設定!$B$2)))/設定!$B$2)</f>
        <v>102799893</v>
      </c>
      <c r="M42" s="371"/>
    </row>
    <row r="43" spans="1:13" ht="15.6" customHeight="1">
      <c r="A43" s="113"/>
      <c r="B43" s="113"/>
      <c r="C43" s="123"/>
      <c r="D43" s="123"/>
      <c r="E43" s="123"/>
      <c r="F43" s="123"/>
      <c r="G43" s="123"/>
      <c r="H43" s="123"/>
      <c r="I43" s="117"/>
      <c r="J43" s="117"/>
      <c r="K43" s="117"/>
    </row>
    <row r="44" spans="1:13" ht="15.6" customHeight="1">
      <c r="A44" s="113"/>
      <c r="B44" s="113"/>
      <c r="C44" s="113"/>
      <c r="D44" s="123"/>
      <c r="E44" s="123"/>
      <c r="F44" s="123"/>
      <c r="G44" s="123"/>
      <c r="H44" s="123"/>
      <c r="I44" s="117"/>
      <c r="J44" s="117"/>
      <c r="K44" s="117"/>
    </row>
    <row r="45" spans="1:13" ht="15.6" customHeight="1"/>
    <row r="46" spans="1:13" ht="3.75" customHeight="1"/>
    <row r="47" spans="1:13" ht="15.6" customHeight="1"/>
    <row r="48" spans="1:13" ht="15.6" customHeight="1"/>
    <row r="49" spans="1:15" ht="15.6" customHeight="1"/>
    <row r="50" spans="1:15" ht="15.6" customHeight="1"/>
    <row r="51" spans="1:15" ht="15.6" customHeight="1"/>
    <row r="52" spans="1:15" ht="15.6" customHeight="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</row>
    <row r="53" spans="1:15" ht="15.6" customHeight="1"/>
    <row r="54" spans="1:15" ht="15.6" customHeight="1"/>
    <row r="55" spans="1:15" ht="5.25" customHeight="1"/>
    <row r="56" spans="1:15" ht="15.6" customHeight="1"/>
    <row r="57" spans="1:15" ht="15.6" customHeight="1"/>
    <row r="58" spans="1:15" ht="15.6" customHeight="1"/>
    <row r="59" spans="1:15" ht="15.6" customHeight="1"/>
    <row r="60" spans="1:15" ht="15.6" customHeight="1"/>
    <row r="61" spans="1:15" ht="15.6" customHeight="1"/>
    <row r="62" spans="1:15" ht="15.6" customHeight="1"/>
    <row r="63" spans="1:15" s="124" customFormat="1" ht="12.9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</row>
    <row r="64" spans="1:15" ht="18" customHeight="1">
      <c r="L64" s="124"/>
      <c r="M64" s="124"/>
      <c r="N64" s="124"/>
      <c r="O64" s="124"/>
    </row>
    <row r="65" ht="27" customHeight="1"/>
    <row r="86" spans="1:11" ht="18" customHeight="1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</row>
    <row r="87" spans="1:11" ht="18" customHeight="1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</row>
    <row r="97" spans="1:15" s="114" customFormat="1" ht="18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</row>
    <row r="98" spans="1:15" s="124" customFormat="1" ht="12.9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14"/>
      <c r="M98" s="114"/>
      <c r="N98" s="114"/>
      <c r="O98" s="114"/>
    </row>
    <row r="99" spans="1:15" ht="18" customHeight="1">
      <c r="L99" s="124"/>
      <c r="M99" s="124"/>
      <c r="N99" s="124"/>
      <c r="O99" s="124"/>
    </row>
    <row r="100" spans="1:15" ht="27" customHeight="1"/>
    <row r="128" spans="1:11" ht="18" customHeight="1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</row>
    <row r="129" spans="1:15" ht="18" customHeight="1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</row>
    <row r="139" spans="1:15" s="114" customFormat="1" ht="18" customHeight="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</row>
    <row r="140" spans="1:15" s="124" customFormat="1" ht="12.9" customHeight="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14"/>
      <c r="M140" s="114"/>
      <c r="N140" s="114"/>
      <c r="O140" s="114"/>
    </row>
    <row r="141" spans="1:15" ht="18" customHeight="1">
      <c r="L141" s="124"/>
      <c r="M141" s="124"/>
      <c r="N141" s="124"/>
      <c r="O141" s="124"/>
    </row>
    <row r="142" spans="1:15" ht="27" customHeight="1"/>
    <row r="143" spans="1:15" ht="14.4" customHeight="1"/>
    <row r="144" spans="1:15" ht="14.4" customHeight="1"/>
    <row r="145" s="108" customFormat="1" ht="14.4" customHeight="1"/>
    <row r="146" s="108" customFormat="1" ht="14.4" customHeight="1"/>
    <row r="147" s="108" customFormat="1" ht="14.4" customHeight="1"/>
    <row r="148" s="108" customFormat="1" ht="14.4" customHeight="1"/>
    <row r="149" s="108" customFormat="1" ht="14.4" customHeight="1"/>
    <row r="150" s="108" customFormat="1" ht="14.4" customHeight="1"/>
    <row r="151" s="108" customFormat="1" ht="14.4" customHeight="1"/>
    <row r="152" s="108" customFormat="1" ht="14.4" customHeight="1"/>
    <row r="153" s="108" customFormat="1" ht="14.4" customHeight="1"/>
    <row r="154" s="108" customFormat="1" ht="14.4" customHeight="1"/>
    <row r="155" s="108" customFormat="1" ht="14.4" customHeight="1"/>
    <row r="156" s="108" customFormat="1" ht="14.4" customHeight="1"/>
    <row r="157" s="108" customFormat="1" ht="14.4" customHeight="1"/>
    <row r="158" s="108" customFormat="1" ht="14.4" customHeight="1"/>
    <row r="159" s="108" customFormat="1" ht="14.4" customHeight="1"/>
    <row r="160" s="108" customFormat="1" ht="14.4" customHeight="1"/>
    <row r="161" s="108" customFormat="1" ht="14.4" customHeight="1"/>
    <row r="162" s="108" customFormat="1" ht="14.4" customHeight="1"/>
    <row r="163" s="108" customFormat="1" ht="14.4" customHeight="1"/>
    <row r="164" s="108" customFormat="1" ht="14.4" customHeight="1"/>
    <row r="165" s="108" customFormat="1" ht="14.4" customHeight="1"/>
    <row r="166" s="108" customFormat="1" ht="14.4" customHeight="1"/>
    <row r="167" s="108" customFormat="1" ht="14.4" customHeight="1"/>
    <row r="168" s="108" customFormat="1" ht="14.4" customHeight="1"/>
    <row r="169" s="108" customFormat="1" ht="14.4" customHeight="1"/>
    <row r="170" s="108" customFormat="1" ht="14.4" customHeight="1"/>
    <row r="171" s="108" customFormat="1" ht="14.4" customHeight="1"/>
    <row r="172" s="108" customFormat="1" ht="14.4" customHeight="1"/>
    <row r="173" s="108" customFormat="1" ht="14.4" customHeight="1"/>
    <row r="174" s="108" customFormat="1" ht="14.4" customHeight="1"/>
    <row r="175" s="108" customFormat="1" ht="14.4" customHeight="1"/>
    <row r="176" s="108" customFormat="1" ht="14.4" customHeight="1"/>
    <row r="177" spans="1:11" ht="14.4" customHeight="1"/>
    <row r="178" spans="1:11" ht="14.4" customHeight="1"/>
    <row r="179" spans="1:11" ht="14.4" customHeight="1"/>
    <row r="180" spans="1:11" ht="14.4" customHeight="1"/>
    <row r="181" spans="1:11" ht="14.4" customHeight="1"/>
    <row r="182" spans="1:11" ht="14.4" customHeight="1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</row>
    <row r="183" spans="1:11" ht="14.4" customHeight="1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</row>
    <row r="184" spans="1:11" ht="14.4" customHeight="1"/>
    <row r="185" spans="1:11" ht="14.4" customHeight="1"/>
    <row r="186" spans="1:11" ht="14.4" customHeight="1"/>
    <row r="187" spans="1:11" ht="14.4" customHeight="1"/>
    <row r="188" spans="1:11" ht="14.4" customHeight="1"/>
    <row r="189" spans="1:11" ht="14.4" customHeight="1"/>
    <row r="190" spans="1:11" ht="14.4" customHeight="1"/>
    <row r="191" spans="1:11" ht="14.4" customHeight="1"/>
    <row r="192" spans="1:11" ht="14.4" customHeight="1"/>
    <row r="193" spans="1:15" s="114" customFormat="1" ht="14.4" customHeight="1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</row>
    <row r="194" spans="1:15" s="124" customFormat="1" ht="12.9" customHeight="1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14"/>
      <c r="M194" s="114"/>
      <c r="N194" s="114"/>
      <c r="O194" s="114"/>
    </row>
    <row r="195" spans="1:15" ht="18" customHeight="1">
      <c r="L195" s="124"/>
      <c r="M195" s="124"/>
      <c r="N195" s="124"/>
      <c r="O195" s="124"/>
    </row>
    <row r="196" spans="1:15" ht="27" customHeight="1"/>
    <row r="197" spans="1:15" ht="13.5" customHeight="1"/>
    <row r="198" spans="1:15" ht="13.5" customHeight="1"/>
    <row r="199" spans="1:15" ht="13.5" customHeight="1"/>
    <row r="200" spans="1:15" ht="13.5" customHeight="1"/>
    <row r="201" spans="1:15" ht="13.5" customHeight="1"/>
    <row r="202" spans="1:15" ht="13.5" customHeight="1"/>
    <row r="203" spans="1:15" ht="13.5" customHeight="1"/>
    <row r="204" spans="1:15" ht="13.5" customHeight="1"/>
    <row r="205" spans="1:15" ht="13.5" customHeight="1"/>
    <row r="206" spans="1:15" ht="13.5" customHeight="1"/>
    <row r="207" spans="1:15" ht="13.5" customHeight="1"/>
    <row r="208" spans="1:15" ht="13.5" customHeight="1"/>
    <row r="209" s="108" customFormat="1" ht="13.5" customHeight="1"/>
    <row r="210" s="108" customFormat="1" ht="13.5" customHeight="1"/>
    <row r="211" s="108" customFormat="1" ht="13.5" customHeight="1"/>
    <row r="212" s="108" customFormat="1" ht="13.5" customHeight="1"/>
    <row r="213" s="108" customFormat="1" ht="13.5" customHeight="1"/>
    <row r="214" s="108" customFormat="1" ht="13.5" customHeight="1"/>
    <row r="215" s="108" customFormat="1" ht="13.5" customHeight="1"/>
    <row r="216" s="108" customFormat="1" ht="13.5" customHeight="1"/>
    <row r="217" s="108" customFormat="1" ht="13.5" customHeight="1"/>
    <row r="218" s="108" customFormat="1" ht="13.5" customHeight="1"/>
    <row r="219" s="108" customFormat="1" ht="13.5" customHeight="1"/>
    <row r="220" s="108" customFormat="1" ht="13.5" customHeight="1"/>
    <row r="221" s="108" customFormat="1" ht="13.5" customHeight="1"/>
    <row r="222" s="108" customFormat="1" ht="13.5" customHeight="1"/>
    <row r="223" s="108" customFormat="1" ht="13.5" customHeight="1"/>
    <row r="224" s="108" customFormat="1" ht="13.5" customHeight="1"/>
    <row r="225" s="108" customFormat="1" ht="13.5" customHeight="1"/>
    <row r="226" s="108" customFormat="1" ht="13.5" customHeight="1"/>
    <row r="227" s="108" customFormat="1" ht="13.5" customHeight="1"/>
    <row r="228" s="108" customFormat="1" ht="13.5" customHeight="1"/>
    <row r="229" s="108" customFormat="1" ht="13.5" customHeight="1"/>
    <row r="230" s="108" customFormat="1" ht="13.5" customHeight="1"/>
    <row r="231" s="108" customFormat="1" ht="13.5" customHeight="1"/>
    <row r="232" s="108" customFormat="1" ht="13.5" customHeight="1"/>
    <row r="233" s="108" customFormat="1" ht="13.5" customHeight="1"/>
    <row r="234" s="108" customFormat="1" ht="13.5" customHeight="1"/>
    <row r="235" s="108" customFormat="1" ht="13.5" customHeight="1"/>
    <row r="236" s="108" customFormat="1" ht="13.5" customHeight="1"/>
    <row r="237" s="108" customFormat="1" ht="13.5" customHeight="1"/>
    <row r="238" s="108" customFormat="1" ht="13.5" customHeight="1"/>
    <row r="239" s="108" customFormat="1" ht="13.5" customHeight="1"/>
    <row r="240" s="108" customFormat="1" ht="13.5" customHeight="1"/>
    <row r="241" spans="1:15" ht="13.5" customHeight="1"/>
    <row r="242" spans="1:15" ht="13.5" customHeight="1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</row>
    <row r="243" spans="1:15" ht="13.5" customHeight="1"/>
    <row r="244" spans="1:15" ht="13.5" customHeight="1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14"/>
    </row>
    <row r="245" spans="1:15" ht="13.5" customHeight="1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14"/>
    </row>
    <row r="246" spans="1:15" ht="13.5" customHeight="1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14"/>
    </row>
    <row r="247" spans="1:15" ht="13.5" customHeight="1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14"/>
    </row>
    <row r="248" spans="1:15" ht="13.5" customHeight="1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14"/>
    </row>
    <row r="249" spans="1:15" ht="13.5" customHeight="1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14"/>
    </row>
    <row r="250" spans="1:15" ht="13.5" customHeight="1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</row>
    <row r="251" spans="1:15" ht="13.5" customHeight="1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</row>
    <row r="252" spans="1:15" ht="13.5" customHeight="1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14"/>
    </row>
    <row r="253" spans="1:15" s="125" customFormat="1" ht="13.5" customHeight="1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14"/>
      <c r="L253" s="108"/>
      <c r="M253" s="108"/>
      <c r="N253" s="108"/>
      <c r="O253" s="108"/>
    </row>
    <row r="254" spans="1:15" ht="15" customHeight="1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25"/>
      <c r="M254" s="125"/>
      <c r="N254" s="125"/>
      <c r="O254" s="125"/>
    </row>
    <row r="255" spans="1:15" s="114" customFormat="1" ht="18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</row>
    <row r="256" spans="1:15" s="114" customFormat="1" ht="18" customHeight="1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</row>
    <row r="257" spans="1:15" s="114" customFormat="1" ht="18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</row>
    <row r="258" spans="1:15" s="114" customFormat="1" ht="18" customHeight="1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</row>
    <row r="259" spans="1:15" s="114" customFormat="1" ht="18" customHeight="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</row>
    <row r="260" spans="1:15" s="114" customFormat="1" ht="18" customHeight="1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</row>
    <row r="261" spans="1:15" ht="18" customHeight="1">
      <c r="L261" s="114"/>
      <c r="M261" s="114"/>
      <c r="N261" s="114"/>
      <c r="O261" s="114"/>
    </row>
    <row r="263" spans="1:15" s="114" customFormat="1" ht="18" customHeight="1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</row>
    <row r="264" spans="1:15" s="114" customFormat="1" ht="18" customHeight="1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</row>
    <row r="265" spans="1:15" s="114" customFormat="1" ht="18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</row>
    <row r="266" spans="1:15" ht="18" customHeight="1">
      <c r="L266" s="114"/>
      <c r="M266" s="114"/>
      <c r="N266" s="114"/>
      <c r="O266" s="114"/>
    </row>
    <row r="267" spans="1:15" ht="15" customHeight="1"/>
    <row r="268" spans="1:15" ht="15" customHeight="1"/>
    <row r="269" spans="1:15" ht="15" customHeight="1"/>
    <row r="270" spans="1:15" ht="15" customHeight="1"/>
    <row r="271" spans="1:15" ht="15" customHeight="1"/>
    <row r="272" spans="1:15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</sheetData>
  <mergeCells count="41">
    <mergeCell ref="L38:M38"/>
    <mergeCell ref="L39:M39"/>
    <mergeCell ref="L40:M40"/>
    <mergeCell ref="L41:M41"/>
    <mergeCell ref="L42:M42"/>
    <mergeCell ref="L37:M37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25:M25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13:M13"/>
    <mergeCell ref="A2:M2"/>
    <mergeCell ref="A3:M3"/>
    <mergeCell ref="A4:M4"/>
    <mergeCell ref="A5:M5"/>
    <mergeCell ref="A7:K7"/>
    <mergeCell ref="L7:M7"/>
    <mergeCell ref="L8:M8"/>
    <mergeCell ref="L9:M9"/>
    <mergeCell ref="L10:M10"/>
    <mergeCell ref="L11:M11"/>
    <mergeCell ref="L12:M12"/>
  </mergeCells>
  <phoneticPr fontId="3"/>
  <printOptions horizontalCentered="1"/>
  <pageMargins left="0" right="0" top="0.51181102362204722" bottom="0.59055118110236227" header="0.35433070866141736" footer="0.31496062992125984"/>
  <pageSetup paperSize="9" scale="120" orientation="portrait" cellComments="asDisplayed" r:id="rId1"/>
  <headerFooter alignWithMargins="0"/>
  <rowBreaks count="2" manualBreakCount="2">
    <brk id="138" max="16383" man="1"/>
    <brk id="19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</sheetPr>
  <dimension ref="A1:O295"/>
  <sheetViews>
    <sheetView topLeftCell="A2" zoomScaleNormal="100" zoomScaleSheetLayoutView="100" workbookViewId="0">
      <selection activeCell="A2" sqref="A2"/>
    </sheetView>
  </sheetViews>
  <sheetFormatPr defaultColWidth="12" defaultRowHeight="18" customHeight="1"/>
  <cols>
    <col min="1" max="1" width="1.5" style="108" customWidth="1"/>
    <col min="2" max="2" width="2.125" style="108" customWidth="1"/>
    <col min="3" max="8" width="2.625" style="108" customWidth="1"/>
    <col min="9" max="9" width="14" style="108" customWidth="1"/>
    <col min="10" max="11" width="11" style="108" customWidth="1"/>
    <col min="12" max="13" width="21.375" style="108" customWidth="1"/>
    <col min="14" max="16384" width="12" style="108"/>
  </cols>
  <sheetData>
    <row r="1" spans="1:13" ht="18" hidden="1" customHeight="1"/>
    <row r="2" spans="1:13" ht="18" customHeight="1">
      <c r="B2" s="265" t="s">
        <v>166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ht="18.75" customHeight="1">
      <c r="A3" s="109"/>
      <c r="B3" s="266" t="s">
        <v>180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3" ht="14.4" customHeight="1">
      <c r="A4" s="127"/>
      <c r="B4" s="268" t="str">
        <f>'純資産変動計算書(NW)円単位'!B4:M4</f>
        <v>自　令和 5年 4月 1日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13" ht="14.4" customHeight="1">
      <c r="A5" s="127"/>
      <c r="B5" s="268" t="str">
        <f>'純資産変動計算書(NW)円単位'!B5:M5</f>
        <v>至　令和 6年 3月31日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6" spans="1:13" ht="15.75" customHeight="1" thickBot="1">
      <c r="A6" s="127"/>
      <c r="B6" s="110" t="str">
        <f>IF('貸借対照表(BS)円単位'!B5&lt;&gt;"",'貸借対照表(BS)円単位'!B5,"")</f>
        <v>全体</v>
      </c>
      <c r="C6" s="109"/>
      <c r="D6" s="109"/>
      <c r="E6" s="109"/>
      <c r="F6" s="109"/>
      <c r="G6" s="109"/>
      <c r="H6" s="109"/>
      <c r="I6" s="111"/>
      <c r="J6" s="109"/>
      <c r="K6" s="128"/>
      <c r="L6" s="109"/>
      <c r="M6" s="111" t="str">
        <f>設定!$B$3</f>
        <v>（単位：千円）</v>
      </c>
    </row>
    <row r="7" spans="1:13" ht="12.75" customHeight="1">
      <c r="B7" s="282" t="s">
        <v>1</v>
      </c>
      <c r="C7" s="283"/>
      <c r="D7" s="283"/>
      <c r="E7" s="283"/>
      <c r="F7" s="283"/>
      <c r="G7" s="283"/>
      <c r="H7" s="283"/>
      <c r="I7" s="284"/>
      <c r="J7" s="288" t="s">
        <v>167</v>
      </c>
      <c r="K7" s="283"/>
      <c r="L7" s="131"/>
      <c r="M7" s="132"/>
    </row>
    <row r="8" spans="1:13" ht="29.25" customHeight="1" thickBot="1">
      <c r="B8" s="285"/>
      <c r="C8" s="286"/>
      <c r="D8" s="286"/>
      <c r="E8" s="286"/>
      <c r="F8" s="286"/>
      <c r="G8" s="286"/>
      <c r="H8" s="286"/>
      <c r="I8" s="287"/>
      <c r="J8" s="289"/>
      <c r="K8" s="286"/>
      <c r="L8" s="133" t="s">
        <v>168</v>
      </c>
      <c r="M8" s="134" t="s">
        <v>169</v>
      </c>
    </row>
    <row r="9" spans="1:13" ht="15.9" customHeight="1">
      <c r="A9" s="124"/>
      <c r="B9" s="135" t="s">
        <v>112</v>
      </c>
      <c r="C9" s="136"/>
      <c r="D9" s="137"/>
      <c r="E9" s="137"/>
      <c r="F9" s="137"/>
      <c r="G9" s="137"/>
      <c r="H9" s="137"/>
      <c r="I9" s="138"/>
      <c r="J9" s="373">
        <f>IF('純資産変動計算書(NW)円単位'!J9:K9=0, "-",ROUND('純資産変動計算書(NW)円単位'!J9:K9, -(LOG10(設定!$B$2)))/設定!$B$2)</f>
        <v>590006383</v>
      </c>
      <c r="K9" s="374"/>
      <c r="L9" s="186">
        <f>IF('純資産変動計算書(NW)円単位'!L9=0, "-",ROUND('純資産変動計算書(NW)円単位'!L9, -(LOG10(設定!$B$2)))/設定!$B$2)</f>
        <v>697642381</v>
      </c>
      <c r="M9" s="187">
        <f>IF('純資産変動計算書(NW)円単位'!M9=0, "-",ROUND('純資産変動計算書(NW)円単位'!M9, -(LOG10(設定!$B$2)))/設定!$B$2)</f>
        <v>-107635998</v>
      </c>
    </row>
    <row r="10" spans="1:13" ht="15.9" customHeight="1">
      <c r="A10" s="124"/>
      <c r="B10" s="112"/>
      <c r="C10" s="113" t="s">
        <v>170</v>
      </c>
      <c r="D10" s="123"/>
      <c r="E10" s="123"/>
      <c r="F10" s="123"/>
      <c r="G10" s="123"/>
      <c r="H10" s="123"/>
      <c r="I10" s="139"/>
      <c r="J10" s="364">
        <f>IF('純資産変動計算書(NW)円単位'!J10:K10=0, "-",ROUND('純資産変動計算書(NW)円単位'!J10:K10, -(LOG10(設定!$B$2)))/設定!$B$2)</f>
        <v>-102799893</v>
      </c>
      <c r="K10" s="375"/>
      <c r="L10" s="188"/>
      <c r="M10" s="189">
        <f>IF('純資産変動計算書(NW)円単位'!M10=0, "-",ROUND('純資産変動計算書(NW)円単位'!M10, -(LOG10(設定!$B$2)))/設定!$B$2)</f>
        <v>-102799893</v>
      </c>
    </row>
    <row r="11" spans="1:13" ht="15.9" customHeight="1">
      <c r="B11" s="140"/>
      <c r="C11" s="114" t="s">
        <v>100</v>
      </c>
      <c r="D11" s="139"/>
      <c r="E11" s="139"/>
      <c r="F11" s="139"/>
      <c r="G11" s="139"/>
      <c r="H11" s="139"/>
      <c r="I11" s="139"/>
      <c r="J11" s="364">
        <f>IF('純資産変動計算書(NW)円単位'!J11:K11=0, "-",ROUND('純資産変動計算書(NW)円単位'!J11:K11, -(LOG10(設定!$B$2)))/設定!$B$2)</f>
        <v>105583836</v>
      </c>
      <c r="K11" s="375"/>
      <c r="L11" s="188"/>
      <c r="M11" s="189">
        <f>IF('純資産変動計算書(NW)円単位'!M11=0, "-",ROUND('純資産変動計算書(NW)円単位'!M11, -(LOG10(設定!$B$2)))/設定!$B$2)</f>
        <v>105583836</v>
      </c>
    </row>
    <row r="12" spans="1:13" ht="15.9" customHeight="1">
      <c r="B12" s="141"/>
      <c r="C12" s="114"/>
      <c r="D12" s="51" t="s">
        <v>101</v>
      </c>
      <c r="E12" s="51"/>
      <c r="F12" s="51"/>
      <c r="G12" s="51"/>
      <c r="H12" s="51"/>
      <c r="I12" s="114"/>
      <c r="J12" s="364">
        <f>IF('純資産変動計算書(NW)円単位'!J12:K12=0, "-",ROUND('純資産変動計算書(NW)円単位'!J12:K12, -(LOG10(設定!$B$2)))/設定!$B$2)</f>
        <v>62458872</v>
      </c>
      <c r="K12" s="375"/>
      <c r="L12" s="188"/>
      <c r="M12" s="189">
        <f>IF('純資産変動計算書(NW)円単位'!M12=0, "-",ROUND('純資産変動計算書(NW)円単位'!M12, -(LOG10(設定!$B$2)))/設定!$B$2)</f>
        <v>62458872</v>
      </c>
    </row>
    <row r="13" spans="1:13" ht="15.9" customHeight="1">
      <c r="B13" s="142"/>
      <c r="C13" s="59"/>
      <c r="D13" s="59" t="s">
        <v>171</v>
      </c>
      <c r="E13" s="59"/>
      <c r="F13" s="59"/>
      <c r="G13" s="59"/>
      <c r="H13" s="59"/>
      <c r="I13" s="143"/>
      <c r="J13" s="376">
        <f>IF('純資産変動計算書(NW)円単位'!J13:K13=0, "-",ROUND('純資産変動計算書(NW)円単位'!J13:K13, -(LOG10(設定!$B$2)))/設定!$B$2)</f>
        <v>43124964</v>
      </c>
      <c r="K13" s="377"/>
      <c r="L13" s="190"/>
      <c r="M13" s="191">
        <f>IF('純資産変動計算書(NW)円単位'!M13=0, "-",ROUND('純資産変動計算書(NW)円単位'!M13, -(LOG10(設定!$B$2)))/設定!$B$2)</f>
        <v>43124964</v>
      </c>
    </row>
    <row r="14" spans="1:13" ht="15.9" customHeight="1">
      <c r="B14" s="118"/>
      <c r="C14" s="144" t="s">
        <v>172</v>
      </c>
      <c r="D14" s="55"/>
      <c r="E14" s="55"/>
      <c r="F14" s="56"/>
      <c r="G14" s="56"/>
      <c r="H14" s="56"/>
      <c r="I14" s="145"/>
      <c r="J14" s="366">
        <f>IF('純資産変動計算書(NW)円単位'!J14:K14=0, "-",ROUND('純資産変動計算書(NW)円単位'!J14:K14, -(LOG10(設定!$B$2)))/設定!$B$2)</f>
        <v>2783943</v>
      </c>
      <c r="K14" s="372"/>
      <c r="L14" s="192"/>
      <c r="M14" s="193">
        <f>IF('純資産変動計算書(NW)円単位'!M14=0, "-",ROUND('純資産変動計算書(NW)円単位'!M14, -(LOG10(設定!$B$2)))/設定!$B$2)</f>
        <v>2783943</v>
      </c>
    </row>
    <row r="15" spans="1:13" ht="15.9" customHeight="1">
      <c r="B15" s="112"/>
      <c r="C15" s="53" t="s">
        <v>173</v>
      </c>
      <c r="D15" s="53"/>
      <c r="E15" s="53"/>
      <c r="F15" s="51"/>
      <c r="G15" s="51"/>
      <c r="H15" s="51"/>
      <c r="I15" s="114"/>
      <c r="J15" s="381"/>
      <c r="K15" s="382"/>
      <c r="L15" s="194">
        <f>IF('純資産変動計算書(NW)円単位'!L15=0, "-",ROUND('純資産変動計算書(NW)円単位'!L15, -(LOG10(設定!$B$2)))/設定!$B$2)</f>
        <v>1062309</v>
      </c>
      <c r="M15" s="189">
        <f>IF('純資産変動計算書(NW)円単位'!M15=0, "-",ROUND('純資産変動計算書(NW)円単位'!M15, -(LOG10(設定!$B$2)))/設定!$B$2)</f>
        <v>-1062309</v>
      </c>
    </row>
    <row r="16" spans="1:13" ht="15.9" customHeight="1">
      <c r="B16" s="112"/>
      <c r="C16" s="53"/>
      <c r="D16" s="53" t="s">
        <v>105</v>
      </c>
      <c r="E16" s="51"/>
      <c r="F16" s="51"/>
      <c r="G16" s="51"/>
      <c r="H16" s="51"/>
      <c r="I16" s="114"/>
      <c r="J16" s="381"/>
      <c r="K16" s="382"/>
      <c r="L16" s="194">
        <f>IF('純資産変動計算書(NW)円単位'!L16=0, "-",ROUND('純資産変動計算書(NW)円単位'!L16, -(LOG10(設定!$B$2)))/設定!$B$2)</f>
        <v>7174982</v>
      </c>
      <c r="M16" s="189">
        <f>IF('純資産変動計算書(NW)円単位'!M16=0, "-",ROUND('純資産変動計算書(NW)円単位'!M16, -(LOG10(設定!$B$2)))/設定!$B$2)</f>
        <v>-7174982</v>
      </c>
    </row>
    <row r="17" spans="2:15" ht="15.9" customHeight="1">
      <c r="B17" s="112"/>
      <c r="C17" s="53"/>
      <c r="D17" s="53" t="s">
        <v>106</v>
      </c>
      <c r="E17" s="53"/>
      <c r="F17" s="51"/>
      <c r="G17" s="51"/>
      <c r="H17" s="51"/>
      <c r="I17" s="114"/>
      <c r="J17" s="381"/>
      <c r="K17" s="382"/>
      <c r="L17" s="194">
        <f>IF('純資産変動計算書(NW)円単位'!L17=0, "-",ROUND('純資産変動計算書(NW)円単位'!L17, -(LOG10(設定!$B$2)))/設定!$B$2)</f>
        <v>-7594759</v>
      </c>
      <c r="M17" s="189">
        <f>IF('純資産変動計算書(NW)円単位'!M17=0, "-",ROUND('純資産変動計算書(NW)円単位'!M17, -(LOG10(設定!$B$2)))/設定!$B$2)</f>
        <v>7594759</v>
      </c>
    </row>
    <row r="18" spans="2:15" ht="15.9" customHeight="1">
      <c r="B18" s="112"/>
      <c r="C18" s="53"/>
      <c r="D18" s="53" t="s">
        <v>107</v>
      </c>
      <c r="E18" s="53"/>
      <c r="F18" s="51"/>
      <c r="G18" s="51"/>
      <c r="H18" s="51"/>
      <c r="I18" s="114"/>
      <c r="J18" s="381"/>
      <c r="K18" s="382"/>
      <c r="L18" s="194">
        <f>IF('純資産変動計算書(NW)円単位'!L18=0, "-",ROUND('純資産変動計算書(NW)円単位'!L18, -(LOG10(設定!$B$2)))/設定!$B$2)</f>
        <v>2209900</v>
      </c>
      <c r="M18" s="189">
        <f>IF('純資産変動計算書(NW)円単位'!M18=0, "-",ROUND('純資産変動計算書(NW)円単位'!M18, -(LOG10(設定!$B$2)))/設定!$B$2)</f>
        <v>-2209900</v>
      </c>
    </row>
    <row r="19" spans="2:15" ht="15.9" customHeight="1">
      <c r="B19" s="112"/>
      <c r="C19" s="53"/>
      <c r="D19" s="53" t="s">
        <v>108</v>
      </c>
      <c r="E19" s="53"/>
      <c r="F19" s="51"/>
      <c r="G19" s="15"/>
      <c r="H19" s="51"/>
      <c r="I19" s="114"/>
      <c r="J19" s="381"/>
      <c r="K19" s="382"/>
      <c r="L19" s="194">
        <f>IF('純資産変動計算書(NW)円単位'!L19=0, "-",ROUND('純資産変動計算書(NW)円単位'!L19, -(LOG10(設定!$B$2)))/設定!$B$2)</f>
        <v>-727814</v>
      </c>
      <c r="M19" s="189">
        <f>IF('純資産変動計算書(NW)円単位'!M19=0, "-",ROUND('純資産変動計算書(NW)円単位'!M19, -(LOG10(設定!$B$2)))/設定!$B$2)</f>
        <v>727814</v>
      </c>
    </row>
    <row r="20" spans="2:15" ht="15.9" customHeight="1">
      <c r="B20" s="112"/>
      <c r="C20" s="53" t="s">
        <v>109</v>
      </c>
      <c r="D20" s="57"/>
      <c r="E20" s="57"/>
      <c r="F20" s="57"/>
      <c r="G20" s="57"/>
      <c r="H20" s="57"/>
      <c r="I20" s="139"/>
      <c r="J20" s="364" t="str">
        <f>IF('純資産変動計算書(NW)円単位'!J20:K20=0, "-",ROUND('純資産変動計算書(NW)円単位'!J20:K20, -(LOG10(設定!$B$2)))/設定!$B$2)</f>
        <v>-</v>
      </c>
      <c r="K20" s="375"/>
      <c r="L20" s="194" t="str">
        <f>IF('純資産変動計算書(NW)円単位'!L20=0, "-",ROUND('純資産変動計算書(NW)円単位'!L20, -(LOG10(設定!$B$2)))/設定!$B$2)</f>
        <v>-</v>
      </c>
      <c r="M20" s="195"/>
    </row>
    <row r="21" spans="2:15" ht="15.9" customHeight="1">
      <c r="B21" s="112"/>
      <c r="C21" s="53" t="s">
        <v>174</v>
      </c>
      <c r="D21" s="58"/>
      <c r="E21" s="57"/>
      <c r="F21" s="57"/>
      <c r="G21" s="57"/>
      <c r="H21" s="57"/>
      <c r="I21" s="139"/>
      <c r="J21" s="364">
        <f>IF('純資産変動計算書(NW)円単位'!J21:K21=0, "-",ROUND('純資産変動計算書(NW)円単位'!J21:K21, -(LOG10(設定!$B$2)))/設定!$B$2)</f>
        <v>2332268</v>
      </c>
      <c r="K21" s="375"/>
      <c r="L21" s="194">
        <f>IF('純資産変動計算書(NW)円単位'!L21=0, "-",ROUND('純資産変動計算書(NW)円単位'!L21, -(LOG10(設定!$B$2)))/設定!$B$2)</f>
        <v>2332268</v>
      </c>
      <c r="M21" s="195"/>
    </row>
    <row r="22" spans="2:15" ht="15.9" customHeight="1">
      <c r="B22" s="142"/>
      <c r="C22" s="59" t="s">
        <v>15</v>
      </c>
      <c r="D22" s="60"/>
      <c r="E22" s="60"/>
      <c r="F22" s="61"/>
      <c r="G22" s="61"/>
      <c r="H22" s="61"/>
      <c r="I22" s="146"/>
      <c r="J22" s="376">
        <f>IF('純資産変動計算書(NW)円単位'!J22:K22=0, "-",ROUND('純資産変動計算書(NW)円単位'!J22:K22, -(LOG10(設定!$B$2)))/設定!$B$2)</f>
        <v>7312302</v>
      </c>
      <c r="K22" s="377"/>
      <c r="L22" s="196">
        <f>IF('純資産変動計算書(NW)円単位'!L22=0, "-",ROUND('純資産変動計算書(NW)円単位'!L22, -(LOG10(設定!$B$2)))/設定!$B$2)</f>
        <v>365246</v>
      </c>
      <c r="M22" s="197">
        <f>IF('純資産変動計算書(NW)円単位'!M22=0, "-",ROUND('純資産変動計算書(NW)円単位'!M22, -(LOG10(設定!$B$2)))/設定!$B$2)</f>
        <v>6947056</v>
      </c>
      <c r="N22" s="113"/>
      <c r="O22" s="113"/>
    </row>
    <row r="23" spans="2:15" ht="15.9" customHeight="1" thickBot="1">
      <c r="B23" s="147"/>
      <c r="C23" s="148" t="s">
        <v>175</v>
      </c>
      <c r="D23" s="149"/>
      <c r="E23" s="150"/>
      <c r="F23" s="150"/>
      <c r="G23" s="151"/>
      <c r="H23" s="150"/>
      <c r="I23" s="152"/>
      <c r="J23" s="378">
        <f>IF('純資産変動計算書(NW)円単位'!J23:K23=0, "-",ROUND('純資産変動計算書(NW)円単位'!J23:K23, -(LOG10(設定!$B$2)))/設定!$B$2)</f>
        <v>12428513</v>
      </c>
      <c r="K23" s="379"/>
      <c r="L23" s="198">
        <f>IF('純資産変動計算書(NW)円単位'!L23=0, "-",ROUND('純資産変動計算書(NW)円単位'!L23, -(LOG10(設定!$B$2)))/設定!$B$2)</f>
        <v>3759823</v>
      </c>
      <c r="M23" s="199">
        <f>IF('純資産変動計算書(NW)円単位'!M23=0, "-",ROUND('純資産変動計算書(NW)円単位'!M23, -(LOG10(設定!$B$2)))/設定!$B$2)</f>
        <v>8668690</v>
      </c>
      <c r="N23" s="113"/>
      <c r="O23" s="113"/>
    </row>
    <row r="24" spans="2:15" ht="15.9" customHeight="1" thickBot="1">
      <c r="B24" s="153" t="s">
        <v>176</v>
      </c>
      <c r="C24" s="154"/>
      <c r="D24" s="155"/>
      <c r="E24" s="155"/>
      <c r="F24" s="156"/>
      <c r="G24" s="156"/>
      <c r="H24" s="156"/>
      <c r="I24" s="157"/>
      <c r="J24" s="368">
        <f>IF('純資産変動計算書(NW)円単位'!J24:K24=0, "-",ROUND('純資産変動計算書(NW)円単位'!J24:K24, -(LOG10(設定!$B$2)))/設定!$B$2)</f>
        <v>602434896</v>
      </c>
      <c r="K24" s="380"/>
      <c r="L24" s="200">
        <f>IF('純資産変動計算書(NW)円単位'!L24=0, "-",ROUND('純資産変動計算書(NW)円単位'!L24, -(LOG10(設定!$B$2)))/設定!$B$2)</f>
        <v>701402204</v>
      </c>
      <c r="M24" s="201">
        <f>IF('純資産変動計算書(NW)円単位'!M24=0, "-",ROUND('純資産変動計算書(NW)円単位'!M24, -(LOG10(設定!$B$2)))/設定!$B$2)</f>
        <v>-98967308</v>
      </c>
      <c r="N24" s="113"/>
      <c r="O24" s="113"/>
    </row>
    <row r="25" spans="2:15" ht="15.6" customHeight="1">
      <c r="B25" s="129"/>
      <c r="C25" s="129"/>
      <c r="D25" s="129"/>
      <c r="E25" s="129"/>
      <c r="F25" s="129"/>
      <c r="G25" s="129"/>
      <c r="H25" s="129"/>
      <c r="I25" s="129"/>
      <c r="M25" s="113"/>
      <c r="N25" s="113"/>
      <c r="O25" s="113"/>
    </row>
    <row r="26" spans="2:15" ht="15.6" customHeight="1">
      <c r="B26" s="129"/>
      <c r="C26" s="129"/>
      <c r="D26" s="129"/>
      <c r="E26" s="129"/>
      <c r="F26" s="129"/>
      <c r="G26" s="129"/>
      <c r="H26" s="129"/>
      <c r="I26" s="129"/>
    </row>
    <row r="27" spans="2:15" ht="15.6" customHeight="1"/>
    <row r="28" spans="2:15" ht="15.6" customHeight="1"/>
    <row r="29" spans="2:15" ht="15.6" customHeight="1"/>
    <row r="30" spans="2:15" ht="15.6" customHeight="1"/>
    <row r="31" spans="2:15" ht="15.6" customHeight="1"/>
    <row r="32" spans="2:15" ht="15.6" customHeight="1"/>
    <row r="33" s="108" customFormat="1" ht="15.6" customHeight="1"/>
    <row r="34" s="108" customFormat="1" ht="15.6" customHeight="1"/>
    <row r="35" s="108" customFormat="1" ht="15.6" customHeight="1"/>
    <row r="36" s="108" customFormat="1" ht="15.6" customHeight="1"/>
    <row r="37" s="108" customFormat="1" ht="15.6" customHeight="1"/>
    <row r="38" s="108" customFormat="1" ht="15.6" customHeight="1"/>
    <row r="39" s="108" customFormat="1" ht="15.6" customHeight="1"/>
    <row r="40" s="108" customFormat="1" ht="15.6" customHeight="1"/>
    <row r="41" s="108" customFormat="1" ht="15.6" customHeight="1"/>
    <row r="42" s="108" customFormat="1" ht="15.6" customHeight="1"/>
    <row r="43" s="108" customFormat="1" ht="15.6" customHeight="1"/>
    <row r="44" s="108" customFormat="1" ht="15.6" customHeight="1"/>
    <row r="45" s="108" customFormat="1" ht="15.6" customHeight="1"/>
    <row r="46" s="108" customFormat="1" ht="15.6" customHeight="1"/>
    <row r="47" s="108" customFormat="1" ht="15.6" customHeight="1"/>
    <row r="48" s="108" customFormat="1" ht="15.6" customHeight="1"/>
    <row r="49" spans="2:9" ht="15.6" customHeight="1"/>
    <row r="50" spans="2:9" ht="15.6" customHeight="1"/>
    <row r="51" spans="2:9" ht="15.6" customHeight="1"/>
    <row r="52" spans="2:9" ht="15.6" customHeight="1"/>
    <row r="53" spans="2:9" ht="15.6" customHeight="1"/>
    <row r="54" spans="2:9" ht="15.6" customHeight="1"/>
    <row r="55" spans="2:9" ht="15.6" customHeight="1"/>
    <row r="56" spans="2:9" ht="15.6" customHeight="1"/>
    <row r="57" spans="2:9" ht="21" customHeight="1"/>
    <row r="58" spans="2:9" ht="4.5" customHeight="1"/>
    <row r="59" spans="2:9" ht="15.75" customHeight="1">
      <c r="B59" s="114"/>
      <c r="C59" s="114"/>
      <c r="D59" s="114"/>
      <c r="E59" s="114"/>
      <c r="F59" s="114"/>
      <c r="G59" s="114"/>
      <c r="H59" s="114"/>
      <c r="I59" s="114"/>
    </row>
    <row r="60" spans="2:9" ht="15.6" customHeight="1">
      <c r="B60" s="124"/>
      <c r="C60" s="124"/>
      <c r="D60" s="124"/>
      <c r="E60" s="124"/>
      <c r="F60" s="124"/>
      <c r="G60" s="124"/>
      <c r="H60" s="124"/>
      <c r="I60" s="124"/>
    </row>
    <row r="61" spans="2:9" ht="15.6" customHeight="1"/>
    <row r="62" spans="2:9" ht="15.6" customHeight="1"/>
    <row r="63" spans="2:9" ht="15.6" customHeight="1"/>
    <row r="64" spans="2:9" ht="15.6" customHeight="1"/>
    <row r="65" spans="2:13" s="124" customFormat="1" ht="12.9" customHeight="1"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2:13" ht="18" customHeight="1">
      <c r="J66" s="124"/>
      <c r="K66" s="124"/>
      <c r="L66" s="124"/>
      <c r="M66" s="124"/>
    </row>
    <row r="67" spans="2:13" ht="27" customHeight="1"/>
    <row r="81" s="108" customFormat="1" ht="18" customHeight="1"/>
    <row r="82" s="108" customFormat="1" ht="18" customHeight="1"/>
    <row r="83" s="108" customFormat="1" ht="18" customHeight="1"/>
    <row r="84" s="108" customFormat="1" ht="18" customHeight="1"/>
    <row r="85" s="108" customFormat="1" ht="18" customHeight="1"/>
    <row r="86" s="108" customFormat="1" ht="18" customHeight="1"/>
    <row r="87" s="108" customFormat="1" ht="18" customHeight="1"/>
    <row r="88" s="108" customFormat="1" ht="18" customHeight="1"/>
    <row r="89" s="108" customFormat="1" ht="18" customHeight="1"/>
    <row r="90" s="108" customFormat="1" ht="18" customHeight="1"/>
    <row r="91" s="108" customFormat="1" ht="18" customHeight="1"/>
    <row r="92" s="108" customFormat="1" ht="18" customHeight="1"/>
    <row r="93" s="108" customFormat="1" ht="18" customHeight="1"/>
    <row r="94" s="108" customFormat="1" ht="18" customHeight="1"/>
    <row r="95" s="108" customFormat="1" ht="18" customHeight="1"/>
    <row r="96" s="108" customFormat="1" ht="18" customHeight="1"/>
    <row r="99" spans="2:13" s="114" customFormat="1" ht="18" customHeight="1"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</row>
    <row r="100" spans="2:13" s="124" customFormat="1" ht="12.9" customHeight="1">
      <c r="B100" s="108"/>
      <c r="C100" s="108"/>
      <c r="D100" s="108"/>
      <c r="E100" s="108"/>
      <c r="F100" s="108"/>
      <c r="G100" s="108"/>
      <c r="H100" s="108"/>
      <c r="I100" s="108"/>
      <c r="J100" s="114"/>
      <c r="K100" s="114"/>
      <c r="L100" s="114"/>
      <c r="M100" s="114"/>
    </row>
    <row r="101" spans="2:13" ht="18" customHeight="1">
      <c r="J101" s="124"/>
      <c r="K101" s="124"/>
      <c r="L101" s="124"/>
      <c r="M101" s="124"/>
    </row>
    <row r="102" spans="2:13" ht="27" customHeight="1"/>
    <row r="113" spans="2:9" ht="18" customHeight="1">
      <c r="B113" s="114"/>
      <c r="C113" s="114"/>
      <c r="D113" s="114"/>
      <c r="E113" s="114"/>
      <c r="F113" s="114"/>
      <c r="G113" s="114"/>
      <c r="H113" s="114"/>
      <c r="I113" s="114"/>
    </row>
    <row r="114" spans="2:9" ht="18" customHeight="1">
      <c r="B114" s="124"/>
      <c r="C114" s="124"/>
      <c r="D114" s="124"/>
      <c r="E114" s="124"/>
      <c r="F114" s="124"/>
      <c r="G114" s="124"/>
      <c r="H114" s="124"/>
      <c r="I114" s="124"/>
    </row>
    <row r="141" spans="2:13" s="114" customFormat="1" ht="18" customHeight="1"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</row>
    <row r="142" spans="2:13" s="124" customFormat="1" ht="12.9" customHeight="1">
      <c r="B142" s="108"/>
      <c r="C142" s="108"/>
      <c r="D142" s="108"/>
      <c r="E142" s="108"/>
      <c r="F142" s="108"/>
      <c r="G142" s="108"/>
      <c r="H142" s="108"/>
      <c r="I142" s="108"/>
      <c r="J142" s="114"/>
      <c r="K142" s="114"/>
      <c r="L142" s="114"/>
      <c r="M142" s="114"/>
    </row>
    <row r="143" spans="2:13" ht="18" customHeight="1">
      <c r="J143" s="124"/>
      <c r="K143" s="124"/>
      <c r="L143" s="124"/>
      <c r="M143" s="124"/>
    </row>
    <row r="144" spans="2:13" ht="27" customHeight="1"/>
    <row r="145" ht="14.4" customHeight="1"/>
    <row r="146" ht="14.4" customHeight="1"/>
    <row r="147" ht="14.4" customHeight="1"/>
    <row r="148" ht="14.4" customHeight="1"/>
    <row r="149" ht="14.4" customHeight="1"/>
    <row r="150" ht="14.4" customHeight="1"/>
    <row r="151" ht="14.4" customHeight="1"/>
    <row r="152" ht="14.4" customHeight="1"/>
    <row r="153" ht="14.4" customHeight="1"/>
    <row r="154" ht="14.4" customHeight="1"/>
    <row r="155" ht="14.4" customHeight="1"/>
    <row r="156" ht="14.4" customHeight="1"/>
    <row r="157" ht="14.4" customHeight="1"/>
    <row r="158" ht="14.4" customHeight="1"/>
    <row r="159" ht="14.4" customHeight="1"/>
    <row r="160" ht="14.4" customHeight="1"/>
    <row r="161" spans="2:9" ht="14.4" customHeight="1"/>
    <row r="162" spans="2:9" ht="14.4" customHeight="1"/>
    <row r="163" spans="2:9" ht="14.4" customHeight="1"/>
    <row r="164" spans="2:9" ht="14.4" customHeight="1"/>
    <row r="165" spans="2:9" ht="14.4" customHeight="1"/>
    <row r="166" spans="2:9" ht="14.4" customHeight="1"/>
    <row r="167" spans="2:9" ht="14.4" customHeight="1"/>
    <row r="168" spans="2:9" ht="14.4" customHeight="1"/>
    <row r="169" spans="2:9" ht="14.4" customHeight="1"/>
    <row r="170" spans="2:9" ht="14.4" customHeight="1"/>
    <row r="171" spans="2:9" ht="14.4" customHeight="1"/>
    <row r="172" spans="2:9" ht="14.4" customHeight="1"/>
    <row r="173" spans="2:9" ht="14.4" customHeight="1">
      <c r="B173" s="125"/>
      <c r="C173" s="125"/>
      <c r="D173" s="125"/>
      <c r="E173" s="125"/>
      <c r="F173" s="125"/>
      <c r="G173" s="125"/>
      <c r="H173" s="125"/>
      <c r="I173" s="125"/>
    </row>
    <row r="174" spans="2:9" ht="14.4" customHeight="1"/>
    <row r="175" spans="2:9" ht="14.4" customHeight="1">
      <c r="B175" s="126"/>
      <c r="C175" s="126"/>
      <c r="D175" s="126"/>
      <c r="E175" s="126"/>
      <c r="F175" s="126"/>
      <c r="G175" s="126"/>
      <c r="H175" s="126"/>
      <c r="I175" s="126"/>
    </row>
    <row r="176" spans="2:9" ht="14.4" customHeight="1">
      <c r="B176" s="126"/>
      <c r="C176" s="126"/>
      <c r="D176" s="126"/>
      <c r="E176" s="126"/>
      <c r="F176" s="126"/>
      <c r="G176" s="126"/>
      <c r="H176" s="126"/>
      <c r="I176" s="126"/>
    </row>
    <row r="177" spans="2:9" ht="14.4" customHeight="1">
      <c r="B177" s="126"/>
      <c r="C177" s="126"/>
      <c r="D177" s="126"/>
      <c r="E177" s="126"/>
      <c r="F177" s="126"/>
      <c r="G177" s="126"/>
      <c r="H177" s="126"/>
      <c r="I177" s="126"/>
    </row>
    <row r="178" spans="2:9" ht="14.4" customHeight="1">
      <c r="B178" s="126"/>
      <c r="C178" s="126"/>
      <c r="D178" s="126"/>
      <c r="E178" s="126"/>
      <c r="F178" s="126"/>
      <c r="G178" s="126"/>
      <c r="H178" s="126"/>
      <c r="I178" s="126"/>
    </row>
    <row r="179" spans="2:9" ht="14.4" customHeight="1">
      <c r="B179" s="126"/>
      <c r="C179" s="126"/>
      <c r="D179" s="126"/>
      <c r="E179" s="126"/>
      <c r="F179" s="126"/>
      <c r="G179" s="126"/>
      <c r="H179" s="126"/>
      <c r="I179" s="126"/>
    </row>
    <row r="180" spans="2:9" ht="14.4" customHeight="1">
      <c r="B180" s="126"/>
      <c r="C180" s="126"/>
      <c r="D180" s="126"/>
      <c r="E180" s="126"/>
      <c r="F180" s="126"/>
      <c r="G180" s="126"/>
      <c r="H180" s="126"/>
      <c r="I180" s="126"/>
    </row>
    <row r="181" spans="2:9" ht="14.4" customHeight="1">
      <c r="B181" s="126"/>
      <c r="C181" s="126"/>
      <c r="D181" s="126"/>
      <c r="E181" s="126"/>
      <c r="F181" s="126"/>
      <c r="G181" s="126"/>
      <c r="H181" s="126"/>
      <c r="I181" s="126"/>
    </row>
    <row r="182" spans="2:9" ht="14.4" customHeight="1">
      <c r="B182" s="126"/>
      <c r="C182" s="126"/>
      <c r="D182" s="126"/>
      <c r="E182" s="126"/>
      <c r="F182" s="126"/>
      <c r="G182" s="126"/>
      <c r="H182" s="126"/>
      <c r="I182" s="126"/>
    </row>
    <row r="183" spans="2:9" ht="14.4" customHeight="1">
      <c r="B183" s="126"/>
      <c r="C183" s="126"/>
      <c r="D183" s="126"/>
      <c r="E183" s="126"/>
      <c r="F183" s="126"/>
      <c r="G183" s="126"/>
      <c r="H183" s="126"/>
      <c r="I183" s="126"/>
    </row>
    <row r="184" spans="2:9" ht="14.4" customHeight="1">
      <c r="B184" s="126"/>
      <c r="C184" s="126"/>
      <c r="D184" s="126"/>
      <c r="E184" s="126"/>
      <c r="F184" s="126"/>
      <c r="G184" s="126"/>
      <c r="H184" s="126"/>
      <c r="I184" s="126"/>
    </row>
    <row r="185" spans="2:9" ht="14.4" customHeight="1">
      <c r="B185" s="114"/>
      <c r="C185" s="114"/>
      <c r="D185" s="114"/>
      <c r="E185" s="114"/>
      <c r="F185" s="114"/>
      <c r="G185" s="114"/>
      <c r="H185" s="114"/>
      <c r="I185" s="114"/>
    </row>
    <row r="186" spans="2:9" ht="14.4" customHeight="1"/>
    <row r="187" spans="2:9" ht="14.4" customHeight="1"/>
    <row r="188" spans="2:9" ht="14.4" customHeight="1"/>
    <row r="189" spans="2:9" ht="14.4" customHeight="1"/>
    <row r="190" spans="2:9" ht="14.4" customHeight="1"/>
    <row r="191" spans="2:9" ht="14.4" customHeight="1"/>
    <row r="192" spans="2:9" ht="14.4" customHeight="1"/>
    <row r="193" spans="2:13" ht="14.4" customHeight="1"/>
    <row r="194" spans="2:13" ht="14.4" customHeight="1"/>
    <row r="195" spans="2:13" s="114" customFormat="1" ht="14.4" customHeight="1"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</row>
    <row r="196" spans="2:13" s="124" customFormat="1" ht="12.9" customHeight="1">
      <c r="B196" s="108"/>
      <c r="C196" s="108"/>
      <c r="D196" s="108"/>
      <c r="E196" s="108"/>
      <c r="F196" s="108"/>
      <c r="G196" s="108"/>
      <c r="H196" s="108"/>
      <c r="I196" s="108"/>
      <c r="J196" s="114"/>
      <c r="K196" s="114"/>
      <c r="L196" s="114"/>
      <c r="M196" s="114"/>
    </row>
    <row r="197" spans="2:13" ht="18" customHeight="1">
      <c r="J197" s="124"/>
      <c r="K197" s="124"/>
      <c r="L197" s="124"/>
      <c r="M197" s="124"/>
    </row>
    <row r="198" spans="2:13" ht="27" customHeight="1"/>
    <row r="199" spans="2:13" ht="13.5" customHeight="1"/>
    <row r="200" spans="2:13" ht="13.5" customHeight="1"/>
    <row r="201" spans="2:13" ht="13.5" customHeight="1"/>
    <row r="202" spans="2:13" ht="13.5" customHeight="1"/>
    <row r="203" spans="2:13" ht="13.5" customHeight="1"/>
    <row r="204" spans="2:13" ht="13.5" customHeight="1"/>
    <row r="205" spans="2:13" ht="13.5" customHeight="1"/>
    <row r="206" spans="2:13" ht="13.5" customHeight="1"/>
    <row r="207" spans="2:13" ht="13.5" customHeight="1"/>
    <row r="208" spans="2:13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13" ht="13.5" customHeight="1"/>
    <row r="242" spans="1:13" ht="13.5" customHeight="1"/>
    <row r="243" spans="1:13" ht="13.5" customHeight="1"/>
    <row r="244" spans="1:13" ht="13.5" customHeight="1"/>
    <row r="245" spans="1:13" ht="13.5" customHeight="1"/>
    <row r="246" spans="1:13" ht="13.5" customHeight="1"/>
    <row r="247" spans="1:13" ht="13.5" customHeight="1"/>
    <row r="248" spans="1:13" ht="13.5" customHeight="1"/>
    <row r="249" spans="1:13" ht="13.5" customHeight="1"/>
    <row r="250" spans="1:13" ht="13.5" customHeight="1"/>
    <row r="251" spans="1:13" ht="13.5" customHeight="1"/>
    <row r="252" spans="1:13" ht="13.5" customHeight="1"/>
    <row r="253" spans="1:13" ht="13.5" customHeight="1"/>
    <row r="254" spans="1:13" ht="13.5" customHeight="1"/>
    <row r="255" spans="1:13" s="125" customFormat="1" ht="13.5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</row>
    <row r="256" spans="1:13" ht="15" customHeight="1">
      <c r="J256" s="125"/>
      <c r="K256" s="125"/>
      <c r="L256" s="125"/>
      <c r="M256" s="125"/>
    </row>
    <row r="257" spans="1:13" s="114" customFormat="1" ht="18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</row>
    <row r="258" spans="1:13" s="114" customFormat="1" ht="18" customHeight="1">
      <c r="A258" s="108"/>
      <c r="B258" s="108"/>
      <c r="C258" s="108"/>
      <c r="D258" s="108"/>
      <c r="E258" s="108"/>
      <c r="F258" s="108"/>
      <c r="G258" s="108"/>
      <c r="H258" s="108"/>
      <c r="I258" s="108"/>
    </row>
    <row r="259" spans="1:13" s="114" customFormat="1" ht="18" customHeight="1">
      <c r="A259" s="108"/>
      <c r="B259" s="108"/>
      <c r="C259" s="108"/>
      <c r="D259" s="108"/>
      <c r="E259" s="108"/>
      <c r="F259" s="108"/>
      <c r="G259" s="108"/>
      <c r="H259" s="108"/>
      <c r="I259" s="108"/>
    </row>
    <row r="260" spans="1:13" s="114" customFormat="1" ht="18" customHeight="1">
      <c r="A260" s="108"/>
      <c r="B260" s="108"/>
      <c r="C260" s="108"/>
      <c r="D260" s="108"/>
      <c r="E260" s="108"/>
      <c r="F260" s="108"/>
      <c r="G260" s="108"/>
      <c r="H260" s="108"/>
      <c r="I260" s="108"/>
    </row>
    <row r="261" spans="1:13" s="114" customFormat="1" ht="18" customHeight="1">
      <c r="A261" s="108"/>
      <c r="B261" s="108"/>
      <c r="C261" s="108"/>
      <c r="D261" s="108"/>
      <c r="E261" s="108"/>
      <c r="F261" s="108"/>
      <c r="G261" s="108"/>
      <c r="H261" s="108"/>
      <c r="I261" s="108"/>
    </row>
    <row r="262" spans="1:13" s="114" customFormat="1" ht="18" customHeight="1">
      <c r="A262" s="108"/>
      <c r="B262" s="108"/>
      <c r="C262" s="108"/>
      <c r="D262" s="108"/>
      <c r="E262" s="108"/>
      <c r="F262" s="108"/>
      <c r="G262" s="108"/>
      <c r="H262" s="108"/>
      <c r="I262" s="108"/>
    </row>
    <row r="263" spans="1:13" ht="18" customHeight="1">
      <c r="J263" s="114"/>
      <c r="K263" s="114"/>
      <c r="L263" s="114"/>
      <c r="M263" s="114"/>
    </row>
    <row r="265" spans="1:13" s="114" customFormat="1" ht="18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</row>
    <row r="266" spans="1:13" s="114" customFormat="1" ht="18" customHeight="1">
      <c r="A266" s="108"/>
      <c r="B266" s="108"/>
      <c r="C266" s="108"/>
      <c r="D266" s="108"/>
      <c r="E266" s="108"/>
      <c r="F266" s="108"/>
      <c r="G266" s="108"/>
      <c r="H266" s="108"/>
      <c r="I266" s="108"/>
    </row>
    <row r="267" spans="1:13" s="114" customFormat="1" ht="18" customHeight="1">
      <c r="A267" s="108"/>
      <c r="B267" s="108"/>
      <c r="C267" s="108"/>
      <c r="D267" s="108"/>
      <c r="E267" s="108"/>
      <c r="F267" s="108"/>
      <c r="G267" s="108"/>
      <c r="H267" s="108"/>
      <c r="I267" s="108"/>
    </row>
    <row r="268" spans="1:13" ht="18" customHeight="1">
      <c r="J268" s="114"/>
      <c r="K268" s="114"/>
      <c r="L268" s="114"/>
      <c r="M268" s="114"/>
    </row>
    <row r="269" spans="1:13" ht="15" customHeight="1"/>
    <row r="270" spans="1:13" ht="15" customHeight="1"/>
    <row r="271" spans="1:13" ht="15" customHeight="1"/>
    <row r="272" spans="1:13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</sheetData>
  <mergeCells count="22">
    <mergeCell ref="J21:K21"/>
    <mergeCell ref="J22:K22"/>
    <mergeCell ref="J23:K23"/>
    <mergeCell ref="J24:K24"/>
    <mergeCell ref="J15:K15"/>
    <mergeCell ref="J16:K16"/>
    <mergeCell ref="J17:K17"/>
    <mergeCell ref="J18:K18"/>
    <mergeCell ref="J19:K19"/>
    <mergeCell ref="J20:K20"/>
    <mergeCell ref="J14:K14"/>
    <mergeCell ref="B2:M2"/>
    <mergeCell ref="B3:M3"/>
    <mergeCell ref="B4:M4"/>
    <mergeCell ref="B5:M5"/>
    <mergeCell ref="B7:I8"/>
    <mergeCell ref="J7:K8"/>
    <mergeCell ref="J9:K9"/>
    <mergeCell ref="J10:K10"/>
    <mergeCell ref="J11:K11"/>
    <mergeCell ref="J12:K12"/>
    <mergeCell ref="J13:K13"/>
  </mergeCells>
  <phoneticPr fontId="3"/>
  <printOptions horizontalCentered="1"/>
  <pageMargins left="0.19685039370078741" right="0.19685039370078741" top="0.51181102362204722" bottom="0.59055118110236227" header="0.35433070866141736" footer="0.31496062992125984"/>
  <pageSetup paperSize="9" scale="120" orientation="portrait" cellComments="asDisplayed" r:id="rId1"/>
  <headerFooter alignWithMargins="0"/>
  <rowBreaks count="2" manualBreakCount="2">
    <brk id="140" max="16383" man="1"/>
    <brk id="194" max="16383" man="1"/>
  </rowBreaks>
  <ignoredErrors>
    <ignoredError sqref="J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size="41" baseType="lpstr">
      <vt:lpstr>設定</vt:lpstr>
      <vt:lpstr>貸借対照表(BS)円単位</vt:lpstr>
      <vt:lpstr>行政コスト計算書(PL)円単位</vt:lpstr>
      <vt:lpstr>純資産変動計算書(NW)円単位</vt:lpstr>
      <vt:lpstr>行政コスト計算書及び純資産変動計算書(PL＆NW)円単位</vt:lpstr>
      <vt:lpstr>資金収支計算書(CF)円単位</vt:lpstr>
      <vt:lpstr>貸借対照表(BS)</vt:lpstr>
      <vt:lpstr>行政コスト計算書(PL)</vt:lpstr>
      <vt:lpstr>純資産変動計算書(NW)</vt:lpstr>
      <vt:lpstr>行政コスト計算書及び純資産変動計算書(PL＆NW)</vt:lpstr>
      <vt:lpstr>資金収支計算書(CF)</vt:lpstr>
      <vt:lpstr>貸借対照表(住民一人あたり)</vt:lpstr>
      <vt:lpstr>行政コスト計算書(住民一人あたり)</vt:lpstr>
      <vt:lpstr>純資産変動計算書(住民一人あたり)</vt:lpstr>
      <vt:lpstr>行政コスト計算書及び純資産変動計算書(住民一人あたり)</vt:lpstr>
      <vt:lpstr>資金収支計算書(住民一人あたり)</vt:lpstr>
      <vt:lpstr>貸借対照表(一世帯あたり)</vt:lpstr>
      <vt:lpstr>行政コスト計算書(一世帯あたり)</vt:lpstr>
      <vt:lpstr>純資産変動計算書(一世帯あたり) </vt:lpstr>
      <vt:lpstr>行政コスト計算書及び純資産変動計算書(一世帯あたり)</vt:lpstr>
      <vt:lpstr>資金収支計算書(一世帯あたり)</vt:lpstr>
      <vt:lpstr>'行政コスト計算書(PL)'!Print_Area</vt:lpstr>
      <vt:lpstr>'行政コスト計算書(PL)円単位'!Print_Area</vt:lpstr>
      <vt:lpstr>'行政コスト計算書(一世帯あたり)'!Print_Area</vt:lpstr>
      <vt:lpstr>'行政コスト計算書(住民一人あたり)'!Print_Area</vt:lpstr>
      <vt:lpstr>'行政コスト計算書及び純資産変動計算書(PL＆NW)'!Print_Area</vt:lpstr>
      <vt:lpstr>'行政コスト計算書及び純資産変動計算書(PL＆NW)円単位'!Print_Area</vt:lpstr>
      <vt:lpstr>'行政コスト計算書及び純資産変動計算書(一世帯あたり)'!Print_Area</vt:lpstr>
      <vt:lpstr>'行政コスト計算書及び純資産変動計算書(住民一人あたり)'!Print_Area</vt:lpstr>
      <vt:lpstr>'資金収支計算書(CF)'!Print_Area</vt:lpstr>
      <vt:lpstr>'資金収支計算書(CF)円単位'!Print_Area</vt:lpstr>
      <vt:lpstr>'資金収支計算書(一世帯あたり)'!Print_Area</vt:lpstr>
      <vt:lpstr>'資金収支計算書(住民一人あたり)'!Print_Area</vt:lpstr>
      <vt:lpstr>'純資産変動計算書(NW)'!Print_Area</vt:lpstr>
      <vt:lpstr>'純資産変動計算書(NW)円単位'!Print_Area</vt:lpstr>
      <vt:lpstr>'純資産変動計算書(一世帯あたり) '!Print_Area</vt:lpstr>
      <vt:lpstr>'純資産変動計算書(住民一人あたり)'!Print_Area</vt:lpstr>
      <vt:lpstr>'貸借対照表(BS)'!Print_Area</vt:lpstr>
      <vt:lpstr>'貸借対照表(BS)円単位'!Print_Area</vt:lpstr>
      <vt:lpstr>'貸借対照表(一世帯あたり)'!Print_Area</vt:lpstr>
      <vt:lpstr>'貸借対照表(住民一人あたり)'!Print_Area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33791眞野浩彰</dc:creator>
  <cp:lastModifiedBy>33791眞野浩彰</cp:lastModifiedBy>
  <cp:lastPrinted>2025-03-24T23:33:44Z</cp:lastPrinted>
  <dcterms:created xsi:type="dcterms:W3CDTF">2016-06-23T15:37:37Z</dcterms:created>
  <dcterms:modified xsi:type="dcterms:W3CDTF">2025-03-24T23:33:53Z</dcterms:modified>
</cp:coreProperties>
</file>