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ageosvfs8g\障害福祉課\(04)管理担当\03地域生活支援事業\05移動支援・日中一時支援・あけぼの（地域活動支援センター）\移動支援・日中一時 請求様式\02.日中一時支援 請求書類 様式 R4.3月～公開\"/>
    </mc:Choice>
  </mc:AlternateContent>
  <xr:revisionPtr revIDLastSave="0" documentId="13_ncr:1_{C61E3A69-D7A0-409D-AF12-597A7B5ACB74}" xr6:coauthVersionLast="47" xr6:coauthVersionMax="47" xr10:uidLastSave="{00000000-0000-0000-0000-000000000000}"/>
  <bookViews>
    <workbookView xWindow="-108" yWindow="-108" windowWidth="23256" windowHeight="12576" tabRatio="760" xr2:uid="{24443A70-2B0C-4151-BCB7-1E9781A20610}"/>
  </bookViews>
  <sheets>
    <sheet name="請求書" sheetId="1" r:id="rId1"/>
    <sheet name="明細書１" sheetId="2" r:id="rId2"/>
    <sheet name="明細書２" sheetId="7" r:id="rId3"/>
    <sheet name="明細書３" sheetId="8" r:id="rId4"/>
    <sheet name="明細書４" sheetId="9" r:id="rId5"/>
    <sheet name="明細書５" sheetId="10" r:id="rId6"/>
    <sheet name="明細書６" sheetId="11" r:id="rId7"/>
    <sheet name="明細書７" sheetId="12" r:id="rId8"/>
    <sheet name="明細書８" sheetId="13" r:id="rId9"/>
    <sheet name="明細書９" sheetId="14" r:id="rId10"/>
    <sheet name="明細書10" sheetId="15" r:id="rId11"/>
    <sheet name="サービスコード" sheetId="3" r:id="rId12"/>
  </sheets>
  <definedNames>
    <definedName name="_xlnm.Print_Area" localSheetId="0">請求書!$A$1:$AZ$35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0" i="15" l="1"/>
  <c r="AA30" i="15"/>
  <c r="S30" i="15"/>
  <c r="D30" i="15"/>
  <c r="AI29" i="15"/>
  <c r="AA29" i="15"/>
  <c r="S29" i="15"/>
  <c r="D29" i="15"/>
  <c r="AI28" i="15"/>
  <c r="AA28" i="15"/>
  <c r="S28" i="15"/>
  <c r="D28" i="15"/>
  <c r="AI27" i="15"/>
  <c r="AA27" i="15"/>
  <c r="S27" i="15"/>
  <c r="D27" i="15"/>
  <c r="AI26" i="15"/>
  <c r="AA26" i="15"/>
  <c r="S26" i="15"/>
  <c r="D26" i="15"/>
  <c r="AI25" i="15"/>
  <c r="AA25" i="15"/>
  <c r="S25" i="15"/>
  <c r="D25" i="15"/>
  <c r="AI24" i="15"/>
  <c r="AA24" i="15"/>
  <c r="S24" i="15"/>
  <c r="D24" i="15"/>
  <c r="AI23" i="15"/>
  <c r="S23" i="15"/>
  <c r="AA23" i="15" s="1"/>
  <c r="D23" i="15"/>
  <c r="AI22" i="15"/>
  <c r="AA22" i="15"/>
  <c r="S22" i="15"/>
  <c r="D22" i="15"/>
  <c r="AI21" i="15"/>
  <c r="AA21" i="15"/>
  <c r="S21" i="15"/>
  <c r="D21" i="15"/>
  <c r="AI20" i="15"/>
  <c r="AA20" i="15"/>
  <c r="S20" i="15"/>
  <c r="D20" i="15"/>
  <c r="AI19" i="15"/>
  <c r="AA19" i="15"/>
  <c r="S19" i="15"/>
  <c r="D19" i="15"/>
  <c r="AI18" i="15"/>
  <c r="S18" i="15"/>
  <c r="AA18" i="15" s="1"/>
  <c r="D18" i="15"/>
  <c r="AI17" i="15"/>
  <c r="S17" i="15"/>
  <c r="AA17" i="15" s="1"/>
  <c r="D17" i="15"/>
  <c r="V9" i="15"/>
  <c r="AH8" i="15"/>
  <c r="AG8" i="15"/>
  <c r="AF8" i="15"/>
  <c r="AE8" i="15"/>
  <c r="AD8" i="15"/>
  <c r="AC8" i="15"/>
  <c r="AB8" i="15"/>
  <c r="AA8" i="15"/>
  <c r="Z8" i="15"/>
  <c r="Y8" i="15"/>
  <c r="AE6" i="15"/>
  <c r="AC6" i="15"/>
  <c r="Z6" i="15"/>
  <c r="X6" i="15"/>
  <c r="AI30" i="14"/>
  <c r="AA30" i="14"/>
  <c r="S30" i="14"/>
  <c r="D30" i="14"/>
  <c r="AI29" i="14"/>
  <c r="AA29" i="14"/>
  <c r="S29" i="14"/>
  <c r="D29" i="14"/>
  <c r="AI28" i="14"/>
  <c r="AA28" i="14"/>
  <c r="S28" i="14"/>
  <c r="D28" i="14"/>
  <c r="AI27" i="14"/>
  <c r="AA27" i="14"/>
  <c r="S27" i="14"/>
  <c r="D27" i="14"/>
  <c r="AI26" i="14"/>
  <c r="AA26" i="14"/>
  <c r="S26" i="14"/>
  <c r="D26" i="14"/>
  <c r="AI25" i="14"/>
  <c r="AA25" i="14"/>
  <c r="S25" i="14"/>
  <c r="D25" i="14"/>
  <c r="AI24" i="14"/>
  <c r="AA24" i="14"/>
  <c r="S24" i="14"/>
  <c r="D24" i="14"/>
  <c r="AI23" i="14"/>
  <c r="S23" i="14"/>
  <c r="AA23" i="14" s="1"/>
  <c r="D23" i="14"/>
  <c r="AI22" i="14"/>
  <c r="AA22" i="14"/>
  <c r="S22" i="14"/>
  <c r="D22" i="14"/>
  <c r="AI21" i="14"/>
  <c r="AA21" i="14"/>
  <c r="S21" i="14"/>
  <c r="D21" i="14"/>
  <c r="AI20" i="14"/>
  <c r="AA20" i="14"/>
  <c r="S20" i="14"/>
  <c r="D20" i="14"/>
  <c r="AI19" i="14"/>
  <c r="AA19" i="14"/>
  <c r="S19" i="14"/>
  <c r="D19" i="14"/>
  <c r="AI18" i="14"/>
  <c r="S18" i="14"/>
  <c r="AA18" i="14" s="1"/>
  <c r="D18" i="14"/>
  <c r="AI17" i="14"/>
  <c r="S17" i="14"/>
  <c r="AA17" i="14" s="1"/>
  <c r="D17" i="14"/>
  <c r="V9" i="14"/>
  <c r="AH8" i="14"/>
  <c r="AG8" i="14"/>
  <c r="AF8" i="14"/>
  <c r="AE8" i="14"/>
  <c r="AD8" i="14"/>
  <c r="AC8" i="14"/>
  <c r="AB8" i="14"/>
  <c r="AA8" i="14"/>
  <c r="Z8" i="14"/>
  <c r="Y8" i="14"/>
  <c r="AE6" i="14"/>
  <c r="AC6" i="14"/>
  <c r="Z6" i="14"/>
  <c r="X6" i="14"/>
  <c r="AI30" i="13"/>
  <c r="AA30" i="13"/>
  <c r="S30" i="13"/>
  <c r="D30" i="13"/>
  <c r="AI29" i="13"/>
  <c r="AA29" i="13"/>
  <c r="S29" i="13"/>
  <c r="D29" i="13"/>
  <c r="AI28" i="13"/>
  <c r="AA28" i="13"/>
  <c r="S28" i="13"/>
  <c r="D28" i="13"/>
  <c r="AI27" i="13"/>
  <c r="AA27" i="13"/>
  <c r="S27" i="13"/>
  <c r="D27" i="13"/>
  <c r="AI26" i="13"/>
  <c r="AA26" i="13"/>
  <c r="S26" i="13"/>
  <c r="D26" i="13"/>
  <c r="AI25" i="13"/>
  <c r="AA25" i="13"/>
  <c r="S25" i="13"/>
  <c r="D25" i="13"/>
  <c r="AI24" i="13"/>
  <c r="AA24" i="13"/>
  <c r="S24" i="13"/>
  <c r="D24" i="13"/>
  <c r="AI23" i="13"/>
  <c r="S23" i="13"/>
  <c r="AA23" i="13" s="1"/>
  <c r="D23" i="13"/>
  <c r="AI22" i="13"/>
  <c r="AA22" i="13"/>
  <c r="S22" i="13"/>
  <c r="D22" i="13"/>
  <c r="AI21" i="13"/>
  <c r="AA21" i="13"/>
  <c r="S21" i="13"/>
  <c r="D21" i="13"/>
  <c r="AI20" i="13"/>
  <c r="AA20" i="13"/>
  <c r="S20" i="13"/>
  <c r="D20" i="13"/>
  <c r="AI19" i="13"/>
  <c r="AA19" i="13"/>
  <c r="S19" i="13"/>
  <c r="D19" i="13"/>
  <c r="AI18" i="13"/>
  <c r="S18" i="13"/>
  <c r="AA18" i="13" s="1"/>
  <c r="D18" i="13"/>
  <c r="AI17" i="13"/>
  <c r="S17" i="13"/>
  <c r="AA17" i="13" s="1"/>
  <c r="D17" i="13"/>
  <c r="V9" i="13"/>
  <c r="AH8" i="13"/>
  <c r="AG8" i="13"/>
  <c r="AF8" i="13"/>
  <c r="AE8" i="13"/>
  <c r="AD8" i="13"/>
  <c r="AC8" i="13"/>
  <c r="AB8" i="13"/>
  <c r="AA8" i="13"/>
  <c r="Z8" i="13"/>
  <c r="Y8" i="13"/>
  <c r="AE6" i="13"/>
  <c r="AC6" i="13"/>
  <c r="Z6" i="13"/>
  <c r="X6" i="13"/>
  <c r="AI30" i="12"/>
  <c r="AA30" i="12"/>
  <c r="S30" i="12"/>
  <c r="D30" i="12"/>
  <c r="AI29" i="12"/>
  <c r="AA29" i="12"/>
  <c r="S29" i="12"/>
  <c r="D29" i="12"/>
  <c r="AI28" i="12"/>
  <c r="AA28" i="12"/>
  <c r="S28" i="12"/>
  <c r="D28" i="12"/>
  <c r="AI27" i="12"/>
  <c r="AA27" i="12"/>
  <c r="S27" i="12"/>
  <c r="D27" i="12"/>
  <c r="AI26" i="12"/>
  <c r="AA26" i="12"/>
  <c r="S26" i="12"/>
  <c r="D26" i="12"/>
  <c r="AI25" i="12"/>
  <c r="AA25" i="12"/>
  <c r="S25" i="12"/>
  <c r="D25" i="12"/>
  <c r="AI24" i="12"/>
  <c r="AA24" i="12"/>
  <c r="S24" i="12"/>
  <c r="D24" i="12"/>
  <c r="AI23" i="12"/>
  <c r="S23" i="12"/>
  <c r="AA23" i="12" s="1"/>
  <c r="D23" i="12"/>
  <c r="AI22" i="12"/>
  <c r="AA22" i="12"/>
  <c r="S22" i="12"/>
  <c r="D22" i="12"/>
  <c r="AI21" i="12"/>
  <c r="AA21" i="12"/>
  <c r="S21" i="12"/>
  <c r="D21" i="12"/>
  <c r="AI20" i="12"/>
  <c r="AA20" i="12"/>
  <c r="S20" i="12"/>
  <c r="D20" i="12"/>
  <c r="AI19" i="12"/>
  <c r="AA19" i="12"/>
  <c r="S19" i="12"/>
  <c r="D19" i="12"/>
  <c r="AI18" i="12"/>
  <c r="S18" i="12"/>
  <c r="AA18" i="12" s="1"/>
  <c r="D18" i="12"/>
  <c r="AI17" i="12"/>
  <c r="S17" i="12"/>
  <c r="AA17" i="12" s="1"/>
  <c r="D17" i="12"/>
  <c r="V9" i="12"/>
  <c r="AH8" i="12"/>
  <c r="AG8" i="12"/>
  <c r="AF8" i="12"/>
  <c r="AE8" i="12"/>
  <c r="AD8" i="12"/>
  <c r="AC8" i="12"/>
  <c r="AB8" i="12"/>
  <c r="AA8" i="12"/>
  <c r="Z8" i="12"/>
  <c r="Y8" i="12"/>
  <c r="AE6" i="12"/>
  <c r="AC6" i="12"/>
  <c r="Z6" i="12"/>
  <c r="X6" i="12"/>
  <c r="AI30" i="11"/>
  <c r="AA30" i="11"/>
  <c r="S30" i="11"/>
  <c r="D30" i="11"/>
  <c r="AI29" i="11"/>
  <c r="AA29" i="11"/>
  <c r="S29" i="11"/>
  <c r="D29" i="11"/>
  <c r="AI28" i="11"/>
  <c r="AA28" i="11"/>
  <c r="S28" i="11"/>
  <c r="D28" i="11"/>
  <c r="AI27" i="11"/>
  <c r="AA27" i="11"/>
  <c r="S27" i="11"/>
  <c r="D27" i="11"/>
  <c r="AI26" i="11"/>
  <c r="AA26" i="11"/>
  <c r="S26" i="11"/>
  <c r="D26" i="11"/>
  <c r="AI25" i="11"/>
  <c r="AA25" i="11"/>
  <c r="S25" i="11"/>
  <c r="D25" i="11"/>
  <c r="AI24" i="11"/>
  <c r="AA24" i="11"/>
  <c r="S24" i="11"/>
  <c r="D24" i="11"/>
  <c r="AI23" i="11"/>
  <c r="S23" i="11"/>
  <c r="AA23" i="11" s="1"/>
  <c r="D23" i="11"/>
  <c r="AI22" i="11"/>
  <c r="AA22" i="11"/>
  <c r="S22" i="11"/>
  <c r="D22" i="11"/>
  <c r="AI21" i="11"/>
  <c r="AA21" i="11"/>
  <c r="S21" i="11"/>
  <c r="D21" i="11"/>
  <c r="AI20" i="11"/>
  <c r="AA20" i="11"/>
  <c r="S20" i="11"/>
  <c r="D20" i="11"/>
  <c r="AI19" i="11"/>
  <c r="AA19" i="11"/>
  <c r="S19" i="11"/>
  <c r="D19" i="11"/>
  <c r="AI18" i="11"/>
  <c r="S18" i="11"/>
  <c r="AA18" i="11" s="1"/>
  <c r="D18" i="11"/>
  <c r="AI17" i="11"/>
  <c r="AA17" i="11"/>
  <c r="S17" i="11"/>
  <c r="D17" i="11"/>
  <c r="V9" i="11"/>
  <c r="AH8" i="11"/>
  <c r="AG8" i="11"/>
  <c r="AF8" i="11"/>
  <c r="AE8" i="11"/>
  <c r="AD8" i="11"/>
  <c r="AC8" i="11"/>
  <c r="AB8" i="11"/>
  <c r="AA8" i="11"/>
  <c r="Z8" i="11"/>
  <c r="Y8" i="11"/>
  <c r="AE6" i="11"/>
  <c r="AC6" i="11"/>
  <c r="Z6" i="11"/>
  <c r="X6" i="11"/>
  <c r="AI30" i="10"/>
  <c r="AA30" i="10"/>
  <c r="S30" i="10"/>
  <c r="D30" i="10"/>
  <c r="AI29" i="10"/>
  <c r="AA29" i="10"/>
  <c r="S29" i="10"/>
  <c r="D29" i="10"/>
  <c r="AI28" i="10"/>
  <c r="AA28" i="10"/>
  <c r="S28" i="10"/>
  <c r="D28" i="10"/>
  <c r="AI27" i="10"/>
  <c r="AA27" i="10"/>
  <c r="S27" i="10"/>
  <c r="D27" i="10"/>
  <c r="AI26" i="10"/>
  <c r="AA26" i="10"/>
  <c r="S26" i="10"/>
  <c r="D26" i="10"/>
  <c r="AI25" i="10"/>
  <c r="AA25" i="10"/>
  <c r="S25" i="10"/>
  <c r="D25" i="10"/>
  <c r="AI24" i="10"/>
  <c r="AA24" i="10"/>
  <c r="S24" i="10"/>
  <c r="D24" i="10"/>
  <c r="AI23" i="10"/>
  <c r="S23" i="10"/>
  <c r="AA23" i="10" s="1"/>
  <c r="D23" i="10"/>
  <c r="AI22" i="10"/>
  <c r="AA22" i="10"/>
  <c r="S22" i="10"/>
  <c r="D22" i="10"/>
  <c r="AI21" i="10"/>
  <c r="AA21" i="10"/>
  <c r="S21" i="10"/>
  <c r="D21" i="10"/>
  <c r="AI20" i="10"/>
  <c r="AA20" i="10"/>
  <c r="S20" i="10"/>
  <c r="D20" i="10"/>
  <c r="AI19" i="10"/>
  <c r="AA19" i="10"/>
  <c r="S19" i="10"/>
  <c r="D19" i="10"/>
  <c r="AI18" i="10"/>
  <c r="AA18" i="10"/>
  <c r="S18" i="10"/>
  <c r="D18" i="10"/>
  <c r="AI17" i="10"/>
  <c r="S17" i="10"/>
  <c r="AA17" i="10" s="1"/>
  <c r="D17" i="10"/>
  <c r="V9" i="10"/>
  <c r="AH8" i="10"/>
  <c r="AG8" i="10"/>
  <c r="AF8" i="10"/>
  <c r="AE8" i="10"/>
  <c r="AD8" i="10"/>
  <c r="AC8" i="10"/>
  <c r="AB8" i="10"/>
  <c r="AA8" i="10"/>
  <c r="Z8" i="10"/>
  <c r="Y8" i="10"/>
  <c r="AE6" i="10"/>
  <c r="AC6" i="10"/>
  <c r="Z6" i="10"/>
  <c r="X6" i="10"/>
  <c r="AI30" i="9"/>
  <c r="AA30" i="9"/>
  <c r="S30" i="9"/>
  <c r="D30" i="9"/>
  <c r="AI29" i="9"/>
  <c r="AA29" i="9"/>
  <c r="S29" i="9"/>
  <c r="D29" i="9"/>
  <c r="AI28" i="9"/>
  <c r="AA28" i="9"/>
  <c r="S28" i="9"/>
  <c r="D28" i="9"/>
  <c r="AI27" i="9"/>
  <c r="AA27" i="9"/>
  <c r="S27" i="9"/>
  <c r="D27" i="9"/>
  <c r="AI26" i="9"/>
  <c r="AA26" i="9"/>
  <c r="S26" i="9"/>
  <c r="D26" i="9"/>
  <c r="AI25" i="9"/>
  <c r="AA25" i="9"/>
  <c r="S25" i="9"/>
  <c r="D25" i="9"/>
  <c r="AI24" i="9"/>
  <c r="AA24" i="9"/>
  <c r="S24" i="9"/>
  <c r="D24" i="9"/>
  <c r="AI23" i="9"/>
  <c r="S23" i="9"/>
  <c r="AA23" i="9" s="1"/>
  <c r="D23" i="9"/>
  <c r="AI22" i="9"/>
  <c r="AA22" i="9"/>
  <c r="S22" i="9"/>
  <c r="D22" i="9"/>
  <c r="AI21" i="9"/>
  <c r="AA21" i="9"/>
  <c r="S21" i="9"/>
  <c r="D21" i="9"/>
  <c r="AI20" i="9"/>
  <c r="AA20" i="9"/>
  <c r="S20" i="9"/>
  <c r="D20" i="9"/>
  <c r="AI19" i="9"/>
  <c r="AA19" i="9"/>
  <c r="S19" i="9"/>
  <c r="D19" i="9"/>
  <c r="AI18" i="9"/>
  <c r="S18" i="9"/>
  <c r="AA18" i="9" s="1"/>
  <c r="D18" i="9"/>
  <c r="AI17" i="9"/>
  <c r="S17" i="9"/>
  <c r="AA17" i="9" s="1"/>
  <c r="D17" i="9"/>
  <c r="V9" i="9"/>
  <c r="AH8" i="9"/>
  <c r="AG8" i="9"/>
  <c r="AF8" i="9"/>
  <c r="AE8" i="9"/>
  <c r="AD8" i="9"/>
  <c r="AC8" i="9"/>
  <c r="AB8" i="9"/>
  <c r="AA8" i="9"/>
  <c r="Z8" i="9"/>
  <c r="Y8" i="9"/>
  <c r="AE6" i="9"/>
  <c r="AC6" i="9"/>
  <c r="Z6" i="9"/>
  <c r="X6" i="9"/>
  <c r="AI30" i="8"/>
  <c r="AA30" i="8"/>
  <c r="S30" i="8"/>
  <c r="D30" i="8"/>
  <c r="AI29" i="8"/>
  <c r="AA29" i="8"/>
  <c r="S29" i="8"/>
  <c r="D29" i="8"/>
  <c r="AI28" i="8"/>
  <c r="AA28" i="8"/>
  <c r="S28" i="8"/>
  <c r="D28" i="8"/>
  <c r="AI27" i="8"/>
  <c r="AA27" i="8"/>
  <c r="S27" i="8"/>
  <c r="D27" i="8"/>
  <c r="AI26" i="8"/>
  <c r="AA26" i="8"/>
  <c r="S26" i="8"/>
  <c r="D26" i="8"/>
  <c r="AI25" i="8"/>
  <c r="AA25" i="8"/>
  <c r="S25" i="8"/>
  <c r="D25" i="8"/>
  <c r="AI24" i="8"/>
  <c r="AA24" i="8"/>
  <c r="S24" i="8"/>
  <c r="D24" i="8"/>
  <c r="AI23" i="8"/>
  <c r="S23" i="8"/>
  <c r="AA23" i="8" s="1"/>
  <c r="D23" i="8"/>
  <c r="AI22" i="8"/>
  <c r="AA22" i="8"/>
  <c r="S22" i="8"/>
  <c r="D22" i="8"/>
  <c r="AI21" i="8"/>
  <c r="AA21" i="8"/>
  <c r="S21" i="8"/>
  <c r="D21" i="8"/>
  <c r="AI20" i="8"/>
  <c r="AA20" i="8"/>
  <c r="S20" i="8"/>
  <c r="D20" i="8"/>
  <c r="AI19" i="8"/>
  <c r="AA19" i="8"/>
  <c r="S19" i="8"/>
  <c r="D19" i="8"/>
  <c r="AI18" i="8"/>
  <c r="S18" i="8"/>
  <c r="AA18" i="8" s="1"/>
  <c r="D18" i="8"/>
  <c r="AI17" i="8"/>
  <c r="S17" i="8"/>
  <c r="AA17" i="8" s="1"/>
  <c r="D17" i="8"/>
  <c r="V9" i="8"/>
  <c r="AH8" i="8"/>
  <c r="AG8" i="8"/>
  <c r="AF8" i="8"/>
  <c r="AE8" i="8"/>
  <c r="AD8" i="8"/>
  <c r="AC8" i="8"/>
  <c r="AB8" i="8"/>
  <c r="AA8" i="8"/>
  <c r="Z8" i="8"/>
  <c r="Y8" i="8"/>
  <c r="AE6" i="8"/>
  <c r="AC6" i="8"/>
  <c r="Z6" i="8"/>
  <c r="X6" i="8"/>
  <c r="AI30" i="7"/>
  <c r="AA30" i="7"/>
  <c r="S30" i="7"/>
  <c r="D30" i="7"/>
  <c r="AI29" i="7"/>
  <c r="AA29" i="7"/>
  <c r="S29" i="7"/>
  <c r="D29" i="7"/>
  <c r="AI28" i="7"/>
  <c r="AA28" i="7"/>
  <c r="S28" i="7"/>
  <c r="D28" i="7"/>
  <c r="AI27" i="7"/>
  <c r="AA27" i="7"/>
  <c r="S27" i="7"/>
  <c r="D27" i="7"/>
  <c r="AI26" i="7"/>
  <c r="AA26" i="7"/>
  <c r="S26" i="7"/>
  <c r="D26" i="7"/>
  <c r="AI25" i="7"/>
  <c r="AA25" i="7"/>
  <c r="S25" i="7"/>
  <c r="D25" i="7"/>
  <c r="AI24" i="7"/>
  <c r="AA24" i="7"/>
  <c r="S24" i="7"/>
  <c r="D24" i="7"/>
  <c r="AI23" i="7"/>
  <c r="S23" i="7"/>
  <c r="AA23" i="7" s="1"/>
  <c r="D23" i="7"/>
  <c r="AI22" i="7"/>
  <c r="AA22" i="7"/>
  <c r="S22" i="7"/>
  <c r="D22" i="7"/>
  <c r="AI21" i="7"/>
  <c r="S21" i="7"/>
  <c r="AA21" i="7" s="1"/>
  <c r="D21" i="7"/>
  <c r="AI20" i="7"/>
  <c r="AA20" i="7"/>
  <c r="S20" i="7"/>
  <c r="D20" i="7"/>
  <c r="AI19" i="7"/>
  <c r="AA19" i="7"/>
  <c r="S19" i="7"/>
  <c r="D19" i="7"/>
  <c r="AI18" i="7"/>
  <c r="S18" i="7"/>
  <c r="AA18" i="7" s="1"/>
  <c r="D18" i="7"/>
  <c r="AI17" i="7"/>
  <c r="S17" i="7"/>
  <c r="AA17" i="7" s="1"/>
  <c r="D17" i="7"/>
  <c r="V9" i="7"/>
  <c r="AH8" i="7"/>
  <c r="AG8" i="7"/>
  <c r="AF8" i="7"/>
  <c r="AE8" i="7"/>
  <c r="AD8" i="7"/>
  <c r="AC8" i="7"/>
  <c r="AB8" i="7"/>
  <c r="AA8" i="7"/>
  <c r="Z8" i="7"/>
  <c r="Y8" i="7"/>
  <c r="AE6" i="7"/>
  <c r="AC6" i="7"/>
  <c r="Z6" i="7"/>
  <c r="X6" i="7"/>
  <c r="D18" i="2"/>
  <c r="D23" i="2"/>
  <c r="D17" i="2"/>
  <c r="D20" i="2"/>
  <c r="S17" i="2"/>
  <c r="AA17" i="2" s="1"/>
  <c r="AE6" i="2"/>
  <c r="AC6" i="2"/>
  <c r="Z6" i="2"/>
  <c r="X6" i="2"/>
  <c r="V9" i="2"/>
  <c r="AH8" i="2"/>
  <c r="AG8" i="2"/>
  <c r="AF8" i="2"/>
  <c r="AE8" i="2"/>
  <c r="AD8" i="2"/>
  <c r="AC8" i="2"/>
  <c r="AB8" i="2"/>
  <c r="AA8" i="2"/>
  <c r="Z8" i="2"/>
  <c r="Y8" i="2"/>
  <c r="S30" i="2"/>
  <c r="S29" i="2"/>
  <c r="S28" i="2"/>
  <c r="S27" i="2"/>
  <c r="S26" i="2"/>
  <c r="S25" i="2"/>
  <c r="S24" i="2"/>
  <c r="S23" i="2"/>
  <c r="AA23" i="2" s="1"/>
  <c r="S22" i="2"/>
  <c r="S21" i="2"/>
  <c r="S20" i="2"/>
  <c r="S19" i="2"/>
  <c r="AA19" i="2" s="1"/>
  <c r="S18" i="2"/>
  <c r="AA18" i="2" s="1"/>
  <c r="D30" i="2"/>
  <c r="D29" i="2"/>
  <c r="D28" i="2"/>
  <c r="D27" i="2"/>
  <c r="D26" i="2"/>
  <c r="D25" i="2"/>
  <c r="D24" i="2"/>
  <c r="D22" i="2"/>
  <c r="D21" i="2"/>
  <c r="D19" i="2"/>
  <c r="AA21" i="2"/>
  <c r="AA20" i="2"/>
  <c r="AA22" i="2"/>
  <c r="AA24" i="2"/>
  <c r="AA25" i="2"/>
  <c r="AA26" i="2"/>
  <c r="AA27" i="2"/>
  <c r="AA28" i="2"/>
  <c r="AA29" i="2"/>
  <c r="AA30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U20" i="1"/>
  <c r="AP20" i="1"/>
  <c r="AK20" i="1"/>
  <c r="C18" i="1"/>
  <c r="B10" i="1"/>
  <c r="AB31" i="12" l="1"/>
  <c r="AA35" i="12" s="1"/>
  <c r="Z37" i="12" s="1"/>
  <c r="AK37" i="12" s="1"/>
  <c r="AB31" i="13"/>
  <c r="AA35" i="13" s="1"/>
  <c r="Z37" i="13" s="1"/>
  <c r="AK37" i="13" s="1"/>
  <c r="AB31" i="7"/>
  <c r="AA35" i="7" s="1"/>
  <c r="Z37" i="7" s="1"/>
  <c r="AK37" i="7" s="1"/>
  <c r="AB31" i="11"/>
  <c r="AA35" i="11" s="1"/>
  <c r="Z37" i="11" s="1"/>
  <c r="AK37" i="11" s="1"/>
  <c r="AB31" i="15"/>
  <c r="AA35" i="15" s="1"/>
  <c r="Z37" i="15" s="1"/>
  <c r="AK37" i="15" s="1"/>
  <c r="AB31" i="8"/>
  <c r="AA35" i="8" s="1"/>
  <c r="Z37" i="8" s="1"/>
  <c r="AK37" i="8" s="1"/>
  <c r="AB31" i="10"/>
  <c r="AA35" i="10" s="1"/>
  <c r="Z37" i="10" s="1"/>
  <c r="AK37" i="10" s="1"/>
  <c r="AB31" i="14"/>
  <c r="AA35" i="14" s="1"/>
  <c r="Z37" i="14" s="1"/>
  <c r="AK37" i="14" s="1"/>
  <c r="AB31" i="2"/>
  <c r="AA35" i="2" s="1"/>
  <c r="Z37" i="2" s="1"/>
  <c r="AB31" i="9"/>
  <c r="AA35" i="9" s="1"/>
  <c r="Z37" i="9" s="1"/>
  <c r="AK37" i="9" s="1"/>
  <c r="AH12" i="1" l="1"/>
  <c r="AK37" i="2"/>
  <c r="X12" i="1" s="1"/>
  <c r="AH16" i="1" l="1"/>
  <c r="AT8" i="1" s="1"/>
  <c r="R8" i="1" l="1"/>
  <c r="J8" i="1"/>
  <c r="N8" i="1"/>
  <c r="V8" i="1"/>
  <c r="Z8" i="1"/>
  <c r="AH8" i="1"/>
  <c r="AD8" i="1"/>
  <c r="AP8" i="1"/>
  <c r="AL8" i="1"/>
  <c r="X16" i="1"/>
  <c r="C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上尾市役所</author>
  </authors>
  <commentList>
    <comment ref="AZ1" authorId="0" shapeId="0" xr:uid="{30284AD1-1404-4938-A4C0-78F797034A3F}">
      <text>
        <r>
          <rPr>
            <sz val="14"/>
            <color indexed="81"/>
            <rFont val="ＭＳ Ｐゴシック"/>
            <family val="3"/>
            <charset val="128"/>
          </rPr>
          <t>・</t>
        </r>
        <r>
          <rPr>
            <b/>
            <sz val="14"/>
            <color indexed="81"/>
            <rFont val="ＭＳ Ｐゴシック"/>
            <family val="3"/>
            <charset val="128"/>
          </rPr>
          <t>片面印刷</t>
        </r>
        <r>
          <rPr>
            <sz val="14"/>
            <color indexed="81"/>
            <rFont val="ＭＳ Ｐゴシック"/>
            <family val="3"/>
            <charset val="128"/>
          </rPr>
          <t>で作成してください。
・</t>
        </r>
        <r>
          <rPr>
            <b/>
            <sz val="14"/>
            <color indexed="81"/>
            <rFont val="ＭＳ Ｐゴシック"/>
            <family val="3"/>
            <charset val="128"/>
          </rPr>
          <t>明細書</t>
        </r>
        <r>
          <rPr>
            <sz val="14"/>
            <color indexed="81"/>
            <rFont val="ＭＳ Ｐゴシック"/>
            <family val="3"/>
            <charset val="128"/>
          </rPr>
          <t>と</t>
        </r>
        <r>
          <rPr>
            <b/>
            <sz val="14"/>
            <color indexed="81"/>
            <rFont val="ＭＳ Ｐゴシック"/>
            <family val="3"/>
            <charset val="128"/>
          </rPr>
          <t>実績記録票の写し</t>
        </r>
        <r>
          <rPr>
            <sz val="14"/>
            <color indexed="81"/>
            <rFont val="ＭＳ Ｐゴシック"/>
            <family val="3"/>
            <charset val="128"/>
          </rPr>
          <t>を
　受給者証番号順に添付してください。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641266DB-C2C9-4547-BB93-55C281763CDD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113196D3-3AEE-46C0-AF13-EE50ECA8C53E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4248881B-85AD-456B-B8A7-EB56FC2E412B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F4F0F5A0-DA54-4964-98B3-06557C58CF49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868BA49E-3074-494E-9CE1-A64FB49FF22E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85F7F779-4FC3-403F-9605-1FB20E88D102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3F14BC55-378A-4611-8FE2-7F6C900EB30D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6C6C0EF2-7039-4A08-A36B-B97B7F96AA3C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9D1B2E5D-3916-444D-B514-25241B5F83F2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06AF4863-16C9-461C-9B81-375F47E14863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E34AEA77-3A12-4579-9512-9CA42A67B987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B02241EC-60FE-48D1-AE07-8918C6171BE2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2E17B6F8-37ED-401B-97FB-1C09755B52F6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FE49AF26-85DC-46EB-9406-115427FD4C21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20D08E8B-CB0F-4EF3-AD8A-E645A933927D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62A9B123-41AF-429F-B534-A18C22248B78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8DD15664-DCDE-4267-BA1F-4B25850CF76E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40B6AA01-1E7A-44E4-9492-0EA77FC768B1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24601髙橋子晴</author>
  </authors>
  <commentList>
    <comment ref="AG6" authorId="0" shapeId="0" xr:uid="{1E4FB9A0-1ED1-489A-9536-FEE5C9C20ADF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  <comment ref="AH8" authorId="0" shapeId="0" xr:uid="{F3147E9A-3FFA-4F99-9121-327777F1E4DB}">
      <text>
        <r>
          <rPr>
            <b/>
            <sz val="11"/>
            <color indexed="81"/>
            <rFont val="MS P ゴシック"/>
            <family val="3"/>
            <charset val="128"/>
          </rPr>
          <t>請求書から反映されます。</t>
        </r>
      </text>
    </comment>
  </commentList>
</comments>
</file>

<file path=xl/sharedStrings.xml><?xml version="1.0" encoding="utf-8"?>
<sst xmlns="http://schemas.openxmlformats.org/spreadsheetml/2006/main" count="418" uniqueCount="114">
  <si>
    <t>(日中一時支援事業)</t>
    <rPh sb="1" eb="3">
      <t>ニッチュウ</t>
    </rPh>
    <rPh sb="3" eb="7">
      <t>イチジシエン</t>
    </rPh>
    <phoneticPr fontId="3"/>
  </si>
  <si>
    <t>　</t>
    <phoneticPr fontId="3"/>
  </si>
  <si>
    <t>上　尾　市　長</t>
    <rPh sb="0" eb="1">
      <t>ウエ</t>
    </rPh>
    <rPh sb="2" eb="3">
      <t>オ</t>
    </rPh>
    <rPh sb="4" eb="5">
      <t>シ</t>
    </rPh>
    <rPh sb="6" eb="7">
      <t>チョウ</t>
    </rPh>
    <phoneticPr fontId="3"/>
  </si>
  <si>
    <t xml:space="preserve">  畠　山　　稔</t>
    <rPh sb="2" eb="3">
      <t>ハタ</t>
    </rPh>
    <rPh sb="4" eb="5">
      <t>ヤマ</t>
    </rPh>
    <rPh sb="7" eb="8">
      <t>ミノル</t>
    </rPh>
    <phoneticPr fontId="3"/>
  </si>
  <si>
    <t>殿</t>
    <phoneticPr fontId="3"/>
  </si>
  <si>
    <t>請求金額</t>
    <phoneticPr fontId="3"/>
  </si>
  <si>
    <t>十億</t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</si>
  <si>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</si>
  <si>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</si>
  <si>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</si>
  <si>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</si>
  <si>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</si>
  <si>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</si>
  <si>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請求費名</t>
    <rPh sb="0" eb="2">
      <t>セイキュウ</t>
    </rPh>
    <phoneticPr fontId="3"/>
  </si>
  <si>
    <t>明細書件数</t>
    <rPh sb="0" eb="3">
      <t>メイサイショ</t>
    </rPh>
    <rPh sb="3" eb="5">
      <t>ケンスウ</t>
    </rPh>
    <phoneticPr fontId="3"/>
  </si>
  <si>
    <t>金　　　　　額</t>
    <rPh sb="0" eb="7">
      <t>キンガク</t>
    </rPh>
    <phoneticPr fontId="3"/>
  </si>
  <si>
    <t>合　　　　　計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</si>
  <si>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</si>
  <si>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</si>
  <si>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事業者番号</t>
    <rPh sb="0" eb="3">
      <t>ジギョウシャ</t>
    </rPh>
    <rPh sb="3" eb="5">
      <t>バンゴウ</t>
    </rPh>
    <phoneticPr fontId="3"/>
  </si>
  <si>
    <t>請求事業者</t>
    <rPh sb="0" eb="2">
      <t>セイキュウ</t>
    </rPh>
    <rPh sb="2" eb="5">
      <t>ジギョウシャ</t>
    </rPh>
    <phoneticPr fontId="3"/>
  </si>
  <si>
    <t>〒</t>
    <phoneticPr fontId="3"/>
  </si>
  <si>
    <t>電話番号</t>
  </si>
  <si>
    <t>名　称</t>
  </si>
  <si>
    <t>職・氏名</t>
  </si>
  <si>
    <t>印　</t>
    <rPh sb="0" eb="1">
      <t>イン</t>
    </rPh>
    <phoneticPr fontId="3"/>
  </si>
  <si>
    <t>請求時の書類の順序</t>
    <rPh sb="0" eb="2">
      <t>セイキュウ</t>
    </rPh>
    <rPh sb="2" eb="3">
      <t>ジ</t>
    </rPh>
    <rPh sb="4" eb="6">
      <t>ショルイ</t>
    </rPh>
    <rPh sb="7" eb="9">
      <t>ジュンジョ</t>
    </rPh>
    <phoneticPr fontId="3"/>
  </si>
  <si>
    <t>請求書</t>
    <rPh sb="0" eb="3">
      <t>セイキュウショ</t>
    </rPh>
    <phoneticPr fontId="3"/>
  </si>
  <si>
    <t>明細書・実績記録票をサービス利用者ごとに組合せ　（受給者証番号昇順）</t>
    <rPh sb="14" eb="17">
      <t>リヨウシャ</t>
    </rPh>
    <rPh sb="20" eb="22">
      <t>クミアワ</t>
    </rPh>
    <rPh sb="25" eb="28">
      <t>ジュキュウシャ</t>
    </rPh>
    <rPh sb="28" eb="29">
      <t>アカシ</t>
    </rPh>
    <rPh sb="29" eb="31">
      <t>バンゴウ</t>
    </rPh>
    <rPh sb="31" eb="33">
      <t>ショウジュン</t>
    </rPh>
    <phoneticPr fontId="3"/>
  </si>
  <si>
    <t>その他</t>
    <rPh sb="2" eb="3">
      <t>タ</t>
    </rPh>
    <phoneticPr fontId="3"/>
  </si>
  <si>
    <r>
      <t>住　所</t>
    </r>
    <r>
      <rPr>
        <sz val="9"/>
        <rFont val="BIZ UDゴシック"/>
        <family val="3"/>
        <charset val="128"/>
      </rPr>
      <t xml:space="preserve"> 　（所在地）</t>
    </r>
    <phoneticPr fontId="3"/>
  </si>
  <si>
    <t>＜実績記録票の写しを添付＞</t>
    <rPh sb="1" eb="3">
      <t>ジッセキ</t>
    </rPh>
    <rPh sb="3" eb="6">
      <t>キロクヒョウ</t>
    </rPh>
    <rPh sb="7" eb="8">
      <t>ウツ</t>
    </rPh>
    <rPh sb="10" eb="12">
      <t>テンプ</t>
    </rPh>
    <phoneticPr fontId="3"/>
  </si>
  <si>
    <t>地域生活支援事業明細書　１１２１９３上尾市</t>
    <rPh sb="18" eb="21">
      <t>アゲオシ</t>
    </rPh>
    <phoneticPr fontId="3"/>
  </si>
  <si>
    <t>上尾市特定地域生活支援事業委託料等 明細書</t>
    <rPh sb="0" eb="3">
      <t>アゲオシ</t>
    </rPh>
    <rPh sb="3" eb="5">
      <t>トクテイ</t>
    </rPh>
    <rPh sb="5" eb="7">
      <t>チイキ</t>
    </rPh>
    <rPh sb="7" eb="9">
      <t>セイカツ</t>
    </rPh>
    <rPh sb="9" eb="11">
      <t>シエン</t>
    </rPh>
    <rPh sb="11" eb="13">
      <t>ジギョウ</t>
    </rPh>
    <rPh sb="13" eb="16">
      <t>イタクリョウ</t>
    </rPh>
    <rPh sb="16" eb="17">
      <t>トウ</t>
    </rPh>
    <phoneticPr fontId="3"/>
  </si>
  <si>
    <t>（日中一時支援事業）</t>
    <rPh sb="1" eb="3">
      <t>ニッチュウ</t>
    </rPh>
    <rPh sb="3" eb="5">
      <t>イチジ</t>
    </rPh>
    <rPh sb="5" eb="7">
      <t>シエン</t>
    </rPh>
    <rPh sb="7" eb="9">
      <t>ジギョウ</t>
    </rPh>
    <phoneticPr fontId="3"/>
  </si>
  <si>
    <t>受給者証番号</t>
    <rPh sb="0" eb="3">
      <t>ジュキュウシャ</t>
    </rPh>
    <rPh sb="3" eb="4">
      <t>ショウ</t>
    </rPh>
    <rPh sb="4" eb="6">
      <t>バンゴウ</t>
    </rPh>
    <phoneticPr fontId="3"/>
  </si>
  <si>
    <t>事業者番号</t>
    <phoneticPr fontId="3"/>
  </si>
  <si>
    <t>事業者及び
その事業所の名称</t>
    <phoneticPr fontId="3"/>
  </si>
  <si>
    <t>支給決定に係る
障害児氏名</t>
    <rPh sb="0" eb="2">
      <t>シキュウ</t>
    </rPh>
    <rPh sb="2" eb="4">
      <t>ケッテイ</t>
    </rPh>
    <rPh sb="5" eb="6">
      <t>カカ</t>
    </rPh>
    <rPh sb="8" eb="11">
      <t>ショウガイジ</t>
    </rPh>
    <rPh sb="11" eb="13">
      <t>シメイ</t>
    </rPh>
    <phoneticPr fontId="3"/>
  </si>
  <si>
    <t>費 用 の 額 計 算 欄</t>
    <phoneticPr fontId="3"/>
  </si>
  <si>
    <t>サービスコード</t>
    <phoneticPr fontId="3"/>
  </si>
  <si>
    <t>サービス名称の略称</t>
    <phoneticPr fontId="3"/>
  </si>
  <si>
    <t>単位数</t>
    <rPh sb="0" eb="3">
      <t>タンイスウ</t>
    </rPh>
    <phoneticPr fontId="3"/>
  </si>
  <si>
    <t>算定回数</t>
    <rPh sb="0" eb="2">
      <t>サンテイ</t>
    </rPh>
    <rPh sb="2" eb="4">
      <t>カイスウ</t>
    </rPh>
    <phoneticPr fontId="3"/>
  </si>
  <si>
    <t>当月算定額</t>
    <rPh sb="0" eb="2">
      <t>トウゲツ</t>
    </rPh>
    <rPh sb="2" eb="4">
      <t>サンテイ</t>
    </rPh>
    <rPh sb="4" eb="5">
      <t>ガク</t>
    </rPh>
    <phoneticPr fontId="3"/>
  </si>
  <si>
    <t>摘要</t>
    <phoneticPr fontId="3"/>
  </si>
  <si>
    <t>当月算定額の合計</t>
    <rPh sb="0" eb="2">
      <t>トウゲツ</t>
    </rPh>
    <rPh sb="2" eb="5">
      <t>サンテイガク</t>
    </rPh>
    <rPh sb="6" eb="8">
      <t>ゴウケイ</t>
    </rPh>
    <phoneticPr fontId="3"/>
  </si>
  <si>
    <t>①</t>
    <phoneticPr fontId="3"/>
  </si>
  <si>
    <t>当月利用者負担額の計算</t>
    <phoneticPr fontId="3"/>
  </si>
  <si>
    <t>当月算定額</t>
  </si>
  <si>
    <t>利用者負担（</t>
    <phoneticPr fontId="3"/>
  </si>
  <si>
    <t>％）×①</t>
    <phoneticPr fontId="3"/>
  </si>
  <si>
    <t>※１円未満切り上げ</t>
    <phoneticPr fontId="3"/>
  </si>
  <si>
    <t>②</t>
    <phoneticPr fontId="3"/>
  </si>
  <si>
    <t>円</t>
  </si>
  <si>
    <t>枚中</t>
    <rPh sb="0" eb="1">
      <t>マイ</t>
    </rPh>
    <rPh sb="1" eb="2">
      <t>チュウ</t>
    </rPh>
    <phoneticPr fontId="3"/>
  </si>
  <si>
    <t>枚目</t>
    <rPh sb="0" eb="2">
      <t>マイメ</t>
    </rPh>
    <phoneticPr fontId="3"/>
  </si>
  <si>
    <t>コード</t>
    <phoneticPr fontId="2"/>
  </si>
  <si>
    <r>
      <t xml:space="preserve">支給決定障害者
</t>
    </r>
    <r>
      <rPr>
        <sz val="9"/>
        <rFont val="BIZ UDゴシック"/>
        <family val="3"/>
        <charset val="128"/>
      </rPr>
      <t>氏　　　名</t>
    </r>
    <rPh sb="8" eb="9">
      <t>シ</t>
    </rPh>
    <rPh sb="12" eb="13">
      <t>メイ</t>
    </rPh>
    <phoneticPr fontId="3"/>
  </si>
  <si>
    <t>知的障害者施設（児・者）</t>
    <rPh sb="0" eb="2">
      <t>チテキ</t>
    </rPh>
    <rPh sb="2" eb="4">
      <t>ショウガイ</t>
    </rPh>
    <rPh sb="4" eb="5">
      <t>シャ</t>
    </rPh>
    <rPh sb="5" eb="7">
      <t>シセツ</t>
    </rPh>
    <rPh sb="8" eb="9">
      <t>ジ</t>
    </rPh>
    <rPh sb="10" eb="11">
      <t>シャ</t>
    </rPh>
    <phoneticPr fontId="2"/>
  </si>
  <si>
    <t>身体障害者施設（児・者）</t>
    <rPh sb="0" eb="2">
      <t>シンタイ</t>
    </rPh>
    <rPh sb="2" eb="4">
      <t>ショウガイ</t>
    </rPh>
    <rPh sb="4" eb="5">
      <t>シャ</t>
    </rPh>
    <rPh sb="5" eb="7">
      <t>シセツ</t>
    </rPh>
    <rPh sb="8" eb="9">
      <t>ジ</t>
    </rPh>
    <rPh sb="10" eb="11">
      <t>シャ</t>
    </rPh>
    <phoneticPr fontId="2"/>
  </si>
  <si>
    <t>上尾市日中一時支援サービスコード</t>
    <rPh sb="0" eb="3">
      <t>ア</t>
    </rPh>
    <rPh sb="3" eb="7">
      <t>ニッチュウイチジ</t>
    </rPh>
    <rPh sb="7" eb="9">
      <t>シエン</t>
    </rPh>
    <phoneticPr fontId="2"/>
  </si>
  <si>
    <t>令和６年８月</t>
    <rPh sb="0" eb="2">
      <t>レ</t>
    </rPh>
    <rPh sb="3" eb="4">
      <t>ネン</t>
    </rPh>
    <rPh sb="5" eb="6">
      <t>ガツ</t>
    </rPh>
    <phoneticPr fontId="2"/>
  </si>
  <si>
    <t>当月補助金請求額　　② － ①</t>
    <phoneticPr fontId="3"/>
  </si>
  <si>
    <t>知的障害加算・送迎（片道）</t>
    <rPh sb="2" eb="4">
      <t>ショウガイ</t>
    </rPh>
    <rPh sb="4" eb="6">
      <t>カサン</t>
    </rPh>
    <rPh sb="7" eb="9">
      <t>ソウゲイ</t>
    </rPh>
    <rPh sb="10" eb="12">
      <t>カタミチ</t>
    </rPh>
    <phoneticPr fontId="3"/>
  </si>
  <si>
    <t>知的障害遷延性加算・送迎（片道）</t>
    <rPh sb="2" eb="4">
      <t>ショウガイ</t>
    </rPh>
    <rPh sb="4" eb="7">
      <t>センエンセイ</t>
    </rPh>
    <rPh sb="7" eb="9">
      <t>カサン</t>
    </rPh>
    <rPh sb="10" eb="12">
      <t>ソウゲイ</t>
    </rPh>
    <rPh sb="13" eb="15">
      <t>カタミチ</t>
    </rPh>
    <phoneticPr fontId="3"/>
  </si>
  <si>
    <t>知的障害療養介護加算・送迎（片道）</t>
    <rPh sb="2" eb="4">
      <t>ショウガイ</t>
    </rPh>
    <rPh sb="4" eb="6">
      <t>リョウヨウ</t>
    </rPh>
    <rPh sb="8" eb="10">
      <t>カサン</t>
    </rPh>
    <rPh sb="11" eb="13">
      <t>ソウゲイ</t>
    </rPh>
    <rPh sb="14" eb="16">
      <t>カタミチ</t>
    </rPh>
    <phoneticPr fontId="3"/>
  </si>
  <si>
    <t>身体障害加算・送迎（片道）</t>
    <rPh sb="4" eb="6">
      <t>カサン</t>
    </rPh>
    <rPh sb="7" eb="9">
      <t>ソウゲイ</t>
    </rPh>
    <rPh sb="10" eb="12">
      <t>カタミチ</t>
    </rPh>
    <phoneticPr fontId="3"/>
  </si>
  <si>
    <t>身体障害遷延性加算・送迎（片道）</t>
    <rPh sb="7" eb="9">
      <t>カサン</t>
    </rPh>
    <rPh sb="10" eb="12">
      <t>ソウゲイ</t>
    </rPh>
    <rPh sb="13" eb="15">
      <t>カタミチ</t>
    </rPh>
    <phoneticPr fontId="3"/>
  </si>
  <si>
    <t>精神障害者施設</t>
    <rPh sb="0" eb="2">
      <t>セイシン</t>
    </rPh>
    <rPh sb="2" eb="5">
      <t>ショウガイシャ</t>
    </rPh>
    <rPh sb="5" eb="7">
      <t>シセツ</t>
    </rPh>
    <phoneticPr fontId="2"/>
  </si>
  <si>
    <t>精神障害加算・送迎（片道）</t>
    <rPh sb="0" eb="2">
      <t>セイシン</t>
    </rPh>
    <rPh sb="4" eb="6">
      <t>カサン</t>
    </rPh>
    <rPh sb="7" eb="9">
      <t>ソウゲイ</t>
    </rPh>
    <rPh sb="10" eb="12">
      <t>カタミチ</t>
    </rPh>
    <phoneticPr fontId="3"/>
  </si>
  <si>
    <t>障害児加算・送迎（片道）</t>
    <rPh sb="3" eb="5">
      <t>カサン</t>
    </rPh>
    <rPh sb="6" eb="8">
      <t>ソウゲイ</t>
    </rPh>
    <rPh sb="9" eb="11">
      <t>カタミチ</t>
    </rPh>
    <phoneticPr fontId="3"/>
  </si>
  <si>
    <t>障害児小規模・平均利用人員10人以下（放デイ併用・１日）</t>
    <rPh sb="19" eb="20">
      <t>ホウ</t>
    </rPh>
    <phoneticPr fontId="3"/>
  </si>
  <si>
    <t>障害児標準・平均利用人員11人～20人（放デイ併用・１日）</t>
    <rPh sb="3" eb="5">
      <t>ヒョウジュン</t>
    </rPh>
    <rPh sb="6" eb="8">
      <t>ヘイキン</t>
    </rPh>
    <rPh sb="8" eb="10">
      <t>リヨウ</t>
    </rPh>
    <rPh sb="10" eb="12">
      <t>ジンイン</t>
    </rPh>
    <rPh sb="14" eb="15">
      <t>ニン</t>
    </rPh>
    <rPh sb="18" eb="19">
      <t>ニン</t>
    </rPh>
    <rPh sb="20" eb="21">
      <t>ホウ</t>
    </rPh>
    <rPh sb="23" eb="25">
      <t>ヘイヨウ</t>
    </rPh>
    <rPh sb="27" eb="28">
      <t>ニチ</t>
    </rPh>
    <phoneticPr fontId="3"/>
  </si>
  <si>
    <t>障害児大規模・平均利用人員21人以上（放デイ併用・１日）</t>
    <rPh sb="3" eb="6">
      <t>ダイキボ</t>
    </rPh>
    <rPh sb="7" eb="9">
      <t>ヘイキン</t>
    </rPh>
    <rPh sb="9" eb="11">
      <t>リヨウ</t>
    </rPh>
    <rPh sb="11" eb="13">
      <t>ジンイン</t>
    </rPh>
    <rPh sb="15" eb="16">
      <t>ニン</t>
    </rPh>
    <rPh sb="16" eb="18">
      <t>イジョウ</t>
    </rPh>
    <rPh sb="19" eb="20">
      <t>ホウ</t>
    </rPh>
    <rPh sb="22" eb="24">
      <t>ヘイヨウ</t>
    </rPh>
    <rPh sb="26" eb="27">
      <t>ニチ</t>
    </rPh>
    <phoneticPr fontId="3"/>
  </si>
  <si>
    <t>事業所
種　別</t>
    <rPh sb="0" eb="3">
      <t>ジギョウショ</t>
    </rPh>
    <rPh sb="4" eb="5">
      <t>シュ</t>
    </rPh>
    <rPh sb="6" eb="7">
      <t>ベツ</t>
    </rPh>
    <phoneticPr fontId="2"/>
  </si>
  <si>
    <t>障害児通所支援施設</t>
    <rPh sb="0" eb="3">
      <t>ショウガイジ</t>
    </rPh>
    <rPh sb="3" eb="5">
      <t>ツウショ</t>
    </rPh>
    <rPh sb="5" eb="7">
      <t>シエン</t>
    </rPh>
    <rPh sb="7" eb="9">
      <t>シセツ</t>
    </rPh>
    <phoneticPr fontId="2"/>
  </si>
  <si>
    <t>明細書枚数カウント</t>
    <rPh sb="0" eb="3">
      <t>メイサイショ</t>
    </rPh>
    <rPh sb="3" eb="5">
      <t>マイスウ</t>
    </rPh>
    <phoneticPr fontId="2"/>
  </si>
  <si>
    <t>色のあるセルのみデータ入力（他は自動入力されます）</t>
    <rPh sb="0" eb="1">
      <t>イロ</t>
    </rPh>
    <rPh sb="11" eb="13">
      <t>ニュウリョク</t>
    </rPh>
    <rPh sb="14" eb="15">
      <t>ホカ</t>
    </rPh>
    <rPh sb="16" eb="18">
      <t>ジドウ</t>
    </rPh>
    <rPh sb="18" eb="20">
      <t>ニュウリョク</t>
    </rPh>
    <phoneticPr fontId="2"/>
  </si>
  <si>
    <t>障害児小規模・平均利用人員10人以下（１日）</t>
    <rPh sb="0" eb="3">
      <t>ショウガイジ</t>
    </rPh>
    <rPh sb="3" eb="6">
      <t>ショウキボ</t>
    </rPh>
    <rPh sb="7" eb="9">
      <t>ヘイキン</t>
    </rPh>
    <rPh sb="9" eb="11">
      <t>リヨウ</t>
    </rPh>
    <rPh sb="11" eb="13">
      <t>ジンイン</t>
    </rPh>
    <rPh sb="15" eb="16">
      <t>ニン</t>
    </rPh>
    <rPh sb="16" eb="18">
      <t>イカ</t>
    </rPh>
    <phoneticPr fontId="3"/>
  </si>
  <si>
    <t>障害児標準・平均利用人員11人～20人（１日）</t>
    <rPh sb="0" eb="3">
      <t>ショウガイジ</t>
    </rPh>
    <rPh sb="3" eb="5">
      <t>ヒョウジュン</t>
    </rPh>
    <rPh sb="6" eb="8">
      <t>ヘイキン</t>
    </rPh>
    <rPh sb="8" eb="10">
      <t>リヨウ</t>
    </rPh>
    <rPh sb="10" eb="12">
      <t>ジンイン</t>
    </rPh>
    <rPh sb="14" eb="15">
      <t>ニン</t>
    </rPh>
    <rPh sb="18" eb="19">
      <t>ニン</t>
    </rPh>
    <phoneticPr fontId="3"/>
  </si>
  <si>
    <t>障害児大規模・平均利用人員21人以上（１日）</t>
    <rPh sb="3" eb="6">
      <t>ダイキボ</t>
    </rPh>
    <rPh sb="7" eb="9">
      <t>ヘイキン</t>
    </rPh>
    <rPh sb="9" eb="11">
      <t>リヨウ</t>
    </rPh>
    <rPh sb="11" eb="13">
      <t>ジンイン</t>
    </rPh>
    <rPh sb="15" eb="16">
      <t>ニン</t>
    </rPh>
    <rPh sb="16" eb="18">
      <t>イジョウ</t>
    </rPh>
    <phoneticPr fontId="3"/>
  </si>
  <si>
    <t>サービス内容</t>
    <rPh sb="4" eb="6">
      <t>ナイヨウ</t>
    </rPh>
    <phoneticPr fontId="3"/>
  </si>
  <si>
    <t>知的障害４時間未満・区分１（0.25日）</t>
    <rPh sb="2" eb="4">
      <t>ショウガイ</t>
    </rPh>
    <rPh sb="10" eb="12">
      <t>クブン</t>
    </rPh>
    <phoneticPr fontId="3"/>
  </si>
  <si>
    <t>知的障害４時間以上８時間未満・区分１（0.50日）</t>
    <rPh sb="2" eb="4">
      <t>ショウガイ</t>
    </rPh>
    <rPh sb="15" eb="17">
      <t>クブン</t>
    </rPh>
    <phoneticPr fontId="3"/>
  </si>
  <si>
    <t>知的障害８時間以上・区分１（0.75日）</t>
    <rPh sb="2" eb="4">
      <t>ショウガイ</t>
    </rPh>
    <rPh sb="10" eb="12">
      <t>クブン</t>
    </rPh>
    <phoneticPr fontId="3"/>
  </si>
  <si>
    <t>知的障害４時間未満・区分２（0.25日）</t>
    <rPh sb="2" eb="4">
      <t>ショウガイ</t>
    </rPh>
    <rPh sb="10" eb="12">
      <t>クブン</t>
    </rPh>
    <phoneticPr fontId="3"/>
  </si>
  <si>
    <t>知的障害４時間以上８時間未満・区分２（0.50日）</t>
    <rPh sb="2" eb="4">
      <t>ショウガイ</t>
    </rPh>
    <rPh sb="15" eb="17">
      <t>クブン</t>
    </rPh>
    <phoneticPr fontId="3"/>
  </si>
  <si>
    <t>知的障害８時間以上・区分２（0.75日）</t>
    <rPh sb="2" eb="4">
      <t>ショウガイ</t>
    </rPh>
    <rPh sb="10" eb="12">
      <t>クブン</t>
    </rPh>
    <phoneticPr fontId="3"/>
  </si>
  <si>
    <t>知的障害４時間未満・区分３（0.25日）</t>
    <rPh sb="2" eb="4">
      <t>ショウガイ</t>
    </rPh>
    <rPh sb="10" eb="12">
      <t>クブン</t>
    </rPh>
    <phoneticPr fontId="3"/>
  </si>
  <si>
    <t>知的障害４時間以上８時間未満・区分３（0.50日）</t>
    <rPh sb="2" eb="4">
      <t>ショウガイ</t>
    </rPh>
    <rPh sb="15" eb="17">
      <t>クブン</t>
    </rPh>
    <phoneticPr fontId="3"/>
  </si>
  <si>
    <t>知的障害８時間以上・区分３（0.75日）</t>
    <rPh sb="2" eb="4">
      <t>ショウガイ</t>
    </rPh>
    <rPh sb="10" eb="12">
      <t>クブン</t>
    </rPh>
    <phoneticPr fontId="3"/>
  </si>
  <si>
    <t>知的障害遷延性４時間未満（0.25日）</t>
    <rPh sb="2" eb="4">
      <t>ショウガイ</t>
    </rPh>
    <rPh sb="4" eb="7">
      <t>センエンセイ</t>
    </rPh>
    <phoneticPr fontId="3"/>
  </si>
  <si>
    <t>知的障害遷延性４時間以上８時間未満（0.50日）</t>
    <rPh sb="2" eb="4">
      <t>ショウガイ</t>
    </rPh>
    <rPh sb="4" eb="7">
      <t>センエンセイ</t>
    </rPh>
    <phoneticPr fontId="3"/>
  </si>
  <si>
    <t>知的障害遷延性８時間以上（0.75日）</t>
    <rPh sb="2" eb="4">
      <t>ショウガイ</t>
    </rPh>
    <rPh sb="4" eb="7">
      <t>センエンセイ</t>
    </rPh>
    <phoneticPr fontId="3"/>
  </si>
  <si>
    <t>知的障害療養介護４時間未満（0.25日）</t>
    <rPh sb="2" eb="4">
      <t>ショウガイ</t>
    </rPh>
    <rPh sb="4" eb="6">
      <t>リョウヨウ</t>
    </rPh>
    <phoneticPr fontId="3"/>
  </si>
  <si>
    <t>知的障害療養介護４時間以上８時間未満（0.50日）</t>
    <rPh sb="2" eb="4">
      <t>ショウガイ</t>
    </rPh>
    <rPh sb="4" eb="6">
      <t>リョウヨウ</t>
    </rPh>
    <phoneticPr fontId="3"/>
  </si>
  <si>
    <t>知的障害療養介護８時間以上（0.75日）</t>
    <rPh sb="2" eb="4">
      <t>ショウガイ</t>
    </rPh>
    <rPh sb="4" eb="6">
      <t>リョウヨウ</t>
    </rPh>
    <phoneticPr fontId="3"/>
  </si>
  <si>
    <t>身体障害４時間未満・区分１（0.25日）</t>
    <rPh sb="10" eb="12">
      <t>クブン</t>
    </rPh>
    <phoneticPr fontId="3"/>
  </si>
  <si>
    <t>身体障害４時間以上８時間未満・区分１（0.50日）</t>
    <rPh sb="15" eb="17">
      <t>クブン</t>
    </rPh>
    <phoneticPr fontId="3"/>
  </si>
  <si>
    <t>身体障害８時間以上・区分１（0.75日）</t>
    <rPh sb="10" eb="12">
      <t>クブン</t>
    </rPh>
    <phoneticPr fontId="3"/>
  </si>
  <si>
    <t>身体障害４時間未満・区分２（0.25日）</t>
    <rPh sb="10" eb="12">
      <t>クブン</t>
    </rPh>
    <phoneticPr fontId="3"/>
  </si>
  <si>
    <t>身体障害４時間以上８時間未満・区分２（0.50日）</t>
    <phoneticPr fontId="3"/>
  </si>
  <si>
    <t>身体障害８時間以上・区分２（0.75日）</t>
    <phoneticPr fontId="3"/>
  </si>
  <si>
    <t>身体障害４時間未満・区分３（0.25日）</t>
    <rPh sb="10" eb="12">
      <t>クブン</t>
    </rPh>
    <phoneticPr fontId="3"/>
  </si>
  <si>
    <t>身体障害４時間以上８時間未満・区分３（0.50日）</t>
    <rPh sb="15" eb="17">
      <t>クブン</t>
    </rPh>
    <phoneticPr fontId="3"/>
  </si>
  <si>
    <t>身体障害８時間以上・区分３（0.75日）</t>
    <rPh sb="10" eb="12">
      <t>クブン</t>
    </rPh>
    <phoneticPr fontId="3"/>
  </si>
  <si>
    <t>身体障害遷延性４時間未満（0.25日）</t>
    <phoneticPr fontId="2"/>
  </si>
  <si>
    <t>身体障害遷延性４時間以上８時間未満（0.50日）</t>
    <phoneticPr fontId="2"/>
  </si>
  <si>
    <t>身体障害遷延性８時間以上（0.75日）</t>
    <rPh sb="17" eb="18">
      <t>ニチ</t>
    </rPh>
    <phoneticPr fontId="2"/>
  </si>
  <si>
    <t>精神障害４時間未満（0.25日）</t>
    <rPh sb="0" eb="2">
      <t>セイシン</t>
    </rPh>
    <rPh sb="5" eb="7">
      <t>ジカン</t>
    </rPh>
    <rPh sb="7" eb="9">
      <t>ミマン</t>
    </rPh>
    <phoneticPr fontId="3"/>
  </si>
  <si>
    <t>精神障害４時間以上８時間未満（0.50日）</t>
    <rPh sb="0" eb="2">
      <t>セイシン</t>
    </rPh>
    <rPh sb="5" eb="7">
      <t>ジカン</t>
    </rPh>
    <rPh sb="7" eb="9">
      <t>イジョウ</t>
    </rPh>
    <rPh sb="10" eb="12">
      <t>ジカン</t>
    </rPh>
    <rPh sb="12" eb="14">
      <t>ミマン</t>
    </rPh>
    <phoneticPr fontId="3"/>
  </si>
  <si>
    <t>精神障害８時間以上（0.75日）</t>
    <rPh sb="0" eb="2">
      <t>セイシン</t>
    </rPh>
    <rPh sb="5" eb="7">
      <t>ジカン</t>
    </rPh>
    <rPh sb="7" eb="9">
      <t>イジョウ</t>
    </rPh>
    <phoneticPr fontId="3"/>
  </si>
  <si>
    <t>上尾市特定地域生活支援事業助成金等 請求書</t>
    <rPh sb="0" eb="3">
      <t>アゲオシ</t>
    </rPh>
    <rPh sb="3" eb="5">
      <t>トクテイ</t>
    </rPh>
    <rPh sb="5" eb="7">
      <t>チイキ</t>
    </rPh>
    <rPh sb="7" eb="9">
      <t>セイカツ</t>
    </rPh>
    <rPh sb="9" eb="11">
      <t>シエン</t>
    </rPh>
    <rPh sb="11" eb="13">
      <t>ジギョウ</t>
    </rPh>
    <rPh sb="13" eb="16">
      <t>ジョセイキン</t>
    </rPh>
    <rPh sb="16" eb="17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</si>
</sst>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_ ;[Red]\-0\ "/>
    <numFmt numFmtId="179" formatCode="0_ "/>
  </numFmts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28"/>
      <name val="BIZ UD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sz val="12"/>
      <color theme="1"/>
      <name val="BIZ UDゴシック"/>
      <family val="3"/>
      <charset val="128"/>
    </font>
    <font>
      <b/>
      <sz val="10"/>
      <name val="BIZ UDゴシック"/>
      <family val="3"/>
      <charset val="128"/>
    </font>
    <font>
      <sz val="10.5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  <xf numFmtId="0" fontId="1" fillId="0" borderId="0"/>
  </cellStyleXfs>
  <cellXfs count="333">
    <xf numFmtId="0" fontId="0" fillId="0" borderId="0" xfId="0">
      <alignment vertic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7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8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4" xfId="1" applyFont="1" applyBorder="1"/>
    <xf numFmtId="0" fontId="6" fillId="0" borderId="0" xfId="1" applyFont="1"/>
    <xf numFmtId="0" fontId="6" fillId="0" borderId="5" xfId="1" applyFont="1" applyBorder="1"/>
    <xf numFmtId="0" fontId="6" fillId="0" borderId="0" xfId="0" applyFo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/>
    <xf numFmtId="0" fontId="6" fillId="0" borderId="4" xfId="1" applyFont="1" applyBorder="1" applyAlignment="1">
      <alignment vertical="center"/>
    </xf>
    <xf numFmtId="0" fontId="6" fillId="0" borderId="0" xfId="1" applyFont="1" applyAlignment="1" applyProtection="1">
      <alignment vertical="center"/>
      <protection hidden="1"/>
    </xf>
    <xf numFmtId="0" fontId="6" fillId="0" borderId="0" xfId="1" applyFont="1" applyProtection="1">
      <protection hidden="1"/>
    </xf>
    <xf numFmtId="0" fontId="6" fillId="0" borderId="0" xfId="1" quotePrefix="1" applyFont="1" applyAlignment="1">
      <alignment vertical="center"/>
    </xf>
    <xf numFmtId="0" fontId="6" fillId="0" borderId="0" xfId="1" applyFont="1" applyAlignment="1">
      <alignment horizontal="left" vertical="center"/>
    </xf>
    <xf numFmtId="0" fontId="8" fillId="2" borderId="31" xfId="1" applyFont="1" applyFill="1" applyBorder="1" applyAlignment="1" applyProtection="1">
      <alignment vertical="center"/>
      <protection locked="0"/>
    </xf>
    <xf numFmtId="0" fontId="8" fillId="2" borderId="31" xfId="0" applyFont="1" applyFill="1" applyBorder="1" applyProtection="1">
      <alignment vertical="center"/>
      <protection locked="0"/>
    </xf>
    <xf numFmtId="0" fontId="8" fillId="2" borderId="32" xfId="0" applyFont="1" applyFill="1" applyBorder="1" applyProtection="1">
      <alignment vertical="center"/>
      <protection locked="0"/>
    </xf>
    <xf numFmtId="0" fontId="6" fillId="0" borderId="8" xfId="1" applyFont="1" applyBorder="1"/>
    <xf numFmtId="0" fontId="6" fillId="0" borderId="10" xfId="1" applyFont="1" applyBorder="1"/>
    <xf numFmtId="49" fontId="8" fillId="2" borderId="33" xfId="3" applyNumberFormat="1" applyFont="1" applyFill="1" applyBorder="1" applyAlignment="1" applyProtection="1">
      <alignment vertical="center"/>
      <protection locked="0"/>
    </xf>
    <xf numFmtId="49" fontId="8" fillId="2" borderId="34" xfId="3" applyNumberFormat="1" applyFont="1" applyFill="1" applyBorder="1" applyAlignment="1" applyProtection="1">
      <alignment vertical="center"/>
      <protection locked="0"/>
    </xf>
    <xf numFmtId="49" fontId="8" fillId="2" borderId="35" xfId="3" applyNumberFormat="1" applyFont="1" applyFill="1" applyBorder="1" applyAlignment="1" applyProtection="1">
      <alignment vertical="center"/>
      <protection locked="0"/>
    </xf>
    <xf numFmtId="0" fontId="8" fillId="2" borderId="36" xfId="3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right"/>
    </xf>
    <xf numFmtId="0" fontId="8" fillId="0" borderId="0" xfId="0" applyFont="1" applyAlignment="1"/>
    <xf numFmtId="176" fontId="8" fillId="0" borderId="0" xfId="0" applyNumberFormat="1" applyFont="1" applyAlignment="1"/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56" xfId="0" applyFont="1" applyBorder="1">
      <alignment vertical="center"/>
    </xf>
    <xf numFmtId="0" fontId="8" fillId="0" borderId="58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48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8" fontId="8" fillId="0" borderId="55" xfId="0" applyNumberFormat="1" applyFont="1" applyBorder="1" applyAlignment="1">
      <alignment horizontal="center" vertical="center"/>
    </xf>
    <xf numFmtId="178" fontId="8" fillId="0" borderId="21" xfId="0" applyNumberFormat="1" applyFont="1" applyBorder="1" applyAlignment="1">
      <alignment horizontal="center" vertical="center"/>
    </xf>
    <xf numFmtId="178" fontId="8" fillId="0" borderId="50" xfId="0" applyNumberFormat="1" applyFont="1" applyBorder="1" applyAlignment="1">
      <alignment horizontal="center" vertical="center"/>
    </xf>
    <xf numFmtId="178" fontId="8" fillId="0" borderId="60" xfId="0" applyNumberFormat="1" applyFont="1" applyBorder="1" applyAlignment="1">
      <alignment horizontal="center" vertical="center"/>
    </xf>
    <xf numFmtId="178" fontId="8" fillId="0" borderId="61" xfId="0" applyNumberFormat="1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/>
    </xf>
    <xf numFmtId="178" fontId="8" fillId="0" borderId="59" xfId="0" applyNumberFormat="1" applyFont="1" applyBorder="1" applyAlignment="1">
      <alignment horizontal="center" vertical="center"/>
    </xf>
    <xf numFmtId="178" fontId="8" fillId="0" borderId="62" xfId="0" applyNumberFormat="1" applyFont="1" applyBorder="1" applyAlignment="1">
      <alignment horizontal="center" vertical="center"/>
    </xf>
    <xf numFmtId="178" fontId="8" fillId="0" borderId="68" xfId="0" applyNumberFormat="1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 shrinkToFit="1"/>
    </xf>
    <xf numFmtId="0" fontId="17" fillId="0" borderId="9" xfId="1" applyFont="1" applyBorder="1" applyAlignment="1">
      <alignment vertical="center"/>
    </xf>
    <xf numFmtId="0" fontId="6" fillId="0" borderId="0" xfId="3" applyFont="1"/>
    <xf numFmtId="0" fontId="18" fillId="0" borderId="9" xfId="3" applyFont="1" applyBorder="1" applyAlignment="1">
      <alignment horizontal="right" vertical="top"/>
    </xf>
    <xf numFmtId="0" fontId="6" fillId="0" borderId="1" xfId="3" applyFont="1" applyBorder="1"/>
    <xf numFmtId="0" fontId="6" fillId="0" borderId="2" xfId="3" applyFont="1" applyBorder="1"/>
    <xf numFmtId="0" fontId="6" fillId="0" borderId="3" xfId="3" applyFont="1" applyBorder="1"/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4" xfId="3" applyFont="1" applyBorder="1"/>
    <xf numFmtId="0" fontId="11" fillId="0" borderId="0" xfId="3" applyFont="1"/>
    <xf numFmtId="0" fontId="11" fillId="0" borderId="5" xfId="3" applyFont="1" applyBorder="1"/>
    <xf numFmtId="0" fontId="6" fillId="0" borderId="17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0" xfId="3" applyFont="1" applyBorder="1" applyAlignment="1">
      <alignment horizontal="center" vertical="center"/>
    </xf>
    <xf numFmtId="0" fontId="11" fillId="0" borderId="33" xfId="3" applyFont="1" applyBorder="1" applyAlignment="1">
      <alignment horizontal="center" vertical="center"/>
    </xf>
    <xf numFmtId="0" fontId="11" fillId="0" borderId="34" xfId="3" applyFont="1" applyBorder="1" applyAlignment="1">
      <alignment horizontal="center" vertical="center"/>
    </xf>
    <xf numFmtId="0" fontId="11" fillId="0" borderId="35" xfId="3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9" fillId="0" borderId="36" xfId="3" applyFont="1" applyBorder="1" applyAlignment="1">
      <alignment horizontal="center" vertical="center" shrinkToFit="1"/>
    </xf>
    <xf numFmtId="0" fontId="13" fillId="0" borderId="20" xfId="3" applyFont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6" fillId="0" borderId="4" xfId="3" applyFont="1" applyBorder="1"/>
    <xf numFmtId="176" fontId="20" fillId="0" borderId="8" xfId="3" applyNumberFormat="1" applyFont="1" applyBorder="1" applyAlignment="1">
      <alignment vertical="center"/>
    </xf>
    <xf numFmtId="176" fontId="20" fillId="0" borderId="9" xfId="3" applyNumberFormat="1" applyFont="1" applyBorder="1" applyAlignment="1">
      <alignment vertical="center"/>
    </xf>
    <xf numFmtId="176" fontId="20" fillId="0" borderId="10" xfId="3" applyNumberFormat="1" applyFont="1" applyBorder="1" applyAlignment="1">
      <alignment vertical="center"/>
    </xf>
    <xf numFmtId="0" fontId="6" fillId="0" borderId="5" xfId="0" applyFont="1" applyBorder="1" applyAlignment="1"/>
    <xf numFmtId="0" fontId="6" fillId="0" borderId="0" xfId="0" applyFont="1" applyAlignment="1">
      <alignment horizontal="center" vertical="center" textRotation="255" wrapText="1"/>
    </xf>
    <xf numFmtId="0" fontId="11" fillId="0" borderId="0" xfId="3" applyFont="1" applyAlignment="1">
      <alignment horizontal="center" vertical="center"/>
    </xf>
    <xf numFmtId="176" fontId="20" fillId="0" borderId="0" xfId="3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9" xfId="3" applyFont="1" applyBorder="1"/>
    <xf numFmtId="0" fontId="6" fillId="0" borderId="18" xfId="3" applyFont="1" applyBorder="1"/>
    <xf numFmtId="176" fontId="6" fillId="0" borderId="8" xfId="3" applyNumberFormat="1" applyFont="1" applyBorder="1" applyAlignment="1">
      <alignment horizontal="center" vertical="center" shrinkToFit="1"/>
    </xf>
    <xf numFmtId="0" fontId="11" fillId="3" borderId="17" xfId="3" applyFont="1" applyFill="1" applyBorder="1" applyAlignment="1">
      <alignment vertical="center"/>
    </xf>
    <xf numFmtId="0" fontId="11" fillId="3" borderId="18" xfId="0" applyFont="1" applyFill="1" applyBorder="1">
      <alignment vertical="center"/>
    </xf>
    <xf numFmtId="0" fontId="11" fillId="3" borderId="19" xfId="0" applyFont="1" applyFill="1" applyBorder="1">
      <alignment vertical="center"/>
    </xf>
    <xf numFmtId="0" fontId="6" fillId="0" borderId="20" xfId="0" applyFont="1" applyBorder="1" applyAlignment="1"/>
    <xf numFmtId="0" fontId="6" fillId="0" borderId="0" xfId="3" applyFont="1" applyAlignment="1">
      <alignment vertical="center"/>
    </xf>
    <xf numFmtId="38" fontId="8" fillId="0" borderId="19" xfId="2" applyFont="1" applyFill="1" applyBorder="1" applyAlignment="1" applyProtection="1">
      <alignment vertical="center"/>
    </xf>
    <xf numFmtId="0" fontId="6" fillId="0" borderId="5" xfId="3" applyFont="1" applyBorder="1"/>
    <xf numFmtId="0" fontId="6" fillId="0" borderId="8" xfId="3" applyFont="1" applyBorder="1"/>
    <xf numFmtId="0" fontId="6" fillId="0" borderId="10" xfId="3" applyFont="1" applyBorder="1"/>
    <xf numFmtId="177" fontId="8" fillId="0" borderId="47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177" fontId="8" fillId="0" borderId="54" xfId="0" applyNumberFormat="1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49" xfId="0" applyNumberFormat="1" applyFont="1" applyBorder="1">
      <alignment vertical="center"/>
    </xf>
    <xf numFmtId="176" fontId="8" fillId="0" borderId="45" xfId="0" applyNumberFormat="1" applyFont="1" applyBorder="1">
      <alignment vertical="center"/>
    </xf>
    <xf numFmtId="176" fontId="8" fillId="0" borderId="54" xfId="0" applyNumberFormat="1" applyFont="1" applyBorder="1">
      <alignment vertical="center"/>
    </xf>
    <xf numFmtId="176" fontId="8" fillId="0" borderId="51" xfId="0" applyNumberFormat="1" applyFont="1" applyBorder="1">
      <alignment vertical="center"/>
    </xf>
    <xf numFmtId="176" fontId="8" fillId="0" borderId="49" xfId="0" applyNumberFormat="1" applyFont="1" applyBorder="1">
      <alignment vertical="center"/>
    </xf>
    <xf numFmtId="176" fontId="8" fillId="0" borderId="52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177" fontId="8" fillId="0" borderId="57" xfId="0" applyNumberFormat="1" applyFont="1" applyBorder="1">
      <alignment vertical="center"/>
    </xf>
    <xf numFmtId="0" fontId="16" fillId="0" borderId="0" xfId="0" applyFont="1" applyAlignment="1">
      <alignment horizontal="right" vertical="center"/>
    </xf>
    <xf numFmtId="0" fontId="8" fillId="2" borderId="28" xfId="0" applyFont="1" applyFill="1" applyBorder="1" applyAlignment="1" applyProtection="1">
      <alignment horizontal="left" vertical="center" wrapText="1"/>
      <protection locked="0"/>
    </xf>
    <xf numFmtId="0" fontId="8" fillId="2" borderId="29" xfId="0" applyFont="1" applyFill="1" applyBorder="1" applyAlignment="1" applyProtection="1">
      <alignment horizontal="left" vertical="center" wrapText="1"/>
      <protection locked="0"/>
    </xf>
    <xf numFmtId="0" fontId="8" fillId="2" borderId="31" xfId="1" applyFont="1" applyFill="1" applyBorder="1" applyAlignment="1" applyProtection="1">
      <alignment horizontal="left" vertical="center"/>
      <protection locked="0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textRotation="255"/>
    </xf>
    <xf numFmtId="0" fontId="6" fillId="0" borderId="4" xfId="1" applyFont="1" applyBorder="1" applyAlignment="1">
      <alignment horizontal="center" vertical="center" textRotation="255"/>
    </xf>
    <xf numFmtId="0" fontId="6" fillId="0" borderId="0" xfId="1" applyFont="1" applyAlignment="1">
      <alignment horizontal="center" vertical="center" textRotation="255"/>
    </xf>
    <xf numFmtId="0" fontId="6" fillId="0" borderId="5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left" vertical="center" wrapText="1"/>
      <protection locked="0"/>
    </xf>
    <xf numFmtId="0" fontId="8" fillId="2" borderId="3" xfId="1" applyFont="1" applyFill="1" applyBorder="1" applyAlignment="1" applyProtection="1">
      <alignment horizontal="left" vertical="center" wrapText="1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2" borderId="26" xfId="0" applyFont="1" applyFill="1" applyBorder="1" applyAlignment="1" applyProtection="1">
      <alignment horizontal="left" vertical="center"/>
      <protection locked="0"/>
    </xf>
    <xf numFmtId="0" fontId="8" fillId="2" borderId="28" xfId="0" applyFont="1" applyFill="1" applyBorder="1" applyAlignment="1" applyProtection="1">
      <alignment horizontal="left" vertical="center"/>
      <protection locked="0"/>
    </xf>
    <xf numFmtId="0" fontId="8" fillId="2" borderId="29" xfId="0" applyFont="1" applyFill="1" applyBorder="1" applyAlignment="1" applyProtection="1">
      <alignment horizontal="left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6" fillId="0" borderId="17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4" borderId="17" xfId="1" applyFont="1" applyFill="1" applyBorder="1" applyAlignment="1" applyProtection="1">
      <alignment horizontal="center" vertical="center"/>
      <protection locked="0"/>
    </xf>
    <xf numFmtId="0" fontId="12" fillId="4" borderId="18" xfId="1" applyFont="1" applyFill="1" applyBorder="1" applyAlignment="1" applyProtection="1">
      <alignment horizontal="center" vertical="center"/>
      <protection locked="0"/>
    </xf>
    <xf numFmtId="0" fontId="12" fillId="4" borderId="22" xfId="1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Alignment="1" applyProtection="1">
      <alignment horizontal="center" vertical="center"/>
      <protection hidden="1"/>
    </xf>
    <xf numFmtId="0" fontId="8" fillId="3" borderId="0" xfId="0" applyFont="1" applyFill="1" applyProtection="1">
      <alignment vertical="center"/>
      <protection hidden="1"/>
    </xf>
    <xf numFmtId="177" fontId="8" fillId="0" borderId="17" xfId="1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177" fontId="8" fillId="0" borderId="17" xfId="1" applyNumberFormat="1" applyFont="1" applyBorder="1" applyAlignment="1" applyProtection="1">
      <alignment horizontal="right" vertical="center"/>
      <protection hidden="1"/>
    </xf>
    <xf numFmtId="177" fontId="8" fillId="0" borderId="18" xfId="0" applyNumberFormat="1" applyFont="1" applyBorder="1" applyAlignment="1" applyProtection="1">
      <alignment horizontal="right" vertical="center"/>
      <protection hidden="1"/>
    </xf>
    <xf numFmtId="177" fontId="8" fillId="0" borderId="19" xfId="0" applyNumberFormat="1" applyFont="1" applyBorder="1" applyAlignment="1" applyProtection="1">
      <alignment horizontal="right" vertical="center"/>
      <protection hidden="1"/>
    </xf>
    <xf numFmtId="176" fontId="8" fillId="0" borderId="17" xfId="1" applyNumberFormat="1" applyFont="1" applyBorder="1" applyAlignment="1" applyProtection="1">
      <alignment horizontal="right" vertical="center"/>
      <protection hidden="1"/>
    </xf>
    <xf numFmtId="176" fontId="8" fillId="0" borderId="18" xfId="0" applyNumberFormat="1" applyFont="1" applyBorder="1" applyAlignment="1" applyProtection="1">
      <alignment horizontal="right" vertical="center"/>
      <protection hidden="1"/>
    </xf>
    <xf numFmtId="176" fontId="8" fillId="0" borderId="19" xfId="0" applyNumberFormat="1" applyFont="1" applyBorder="1" applyAlignment="1" applyProtection="1">
      <alignment horizontal="right" vertical="center"/>
      <protection hidden="1"/>
    </xf>
    <xf numFmtId="0" fontId="8" fillId="0" borderId="17" xfId="1" applyFont="1" applyBorder="1" applyAlignment="1">
      <alignment horizontal="left" vertical="center" shrinkToFit="1"/>
    </xf>
    <xf numFmtId="0" fontId="8" fillId="0" borderId="18" xfId="1" applyFont="1" applyBorder="1" applyAlignment="1">
      <alignment horizontal="left" vertical="center" shrinkToFit="1"/>
    </xf>
    <xf numFmtId="0" fontId="8" fillId="0" borderId="19" xfId="1" applyFont="1" applyBorder="1" applyAlignment="1">
      <alignment horizontal="left" vertical="center" shrinkToFit="1"/>
    </xf>
    <xf numFmtId="177" fontId="8" fillId="0" borderId="18" xfId="1" applyNumberFormat="1" applyFont="1" applyBorder="1" applyAlignment="1">
      <alignment horizontal="right" vertical="center"/>
    </xf>
    <xf numFmtId="177" fontId="8" fillId="0" borderId="19" xfId="1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9" xfId="1" applyNumberFormat="1" applyFont="1" applyBorder="1" applyAlignment="1">
      <alignment horizontal="right" vertical="center"/>
    </xf>
    <xf numFmtId="3" fontId="10" fillId="0" borderId="12" xfId="1" applyNumberFormat="1" applyFont="1" applyBorder="1" applyAlignment="1" applyProtection="1">
      <alignment horizontal="center" vertical="center"/>
      <protection hidden="1"/>
    </xf>
    <xf numFmtId="3" fontId="10" fillId="0" borderId="12" xfId="0" applyNumberFormat="1" applyFont="1" applyBorder="1" applyProtection="1">
      <alignment vertical="center"/>
      <protection hidden="1"/>
    </xf>
    <xf numFmtId="3" fontId="10" fillId="0" borderId="13" xfId="0" applyNumberFormat="1" applyFont="1" applyBorder="1" applyProtection="1">
      <alignment vertical="center"/>
      <protection hidden="1"/>
    </xf>
    <xf numFmtId="3" fontId="10" fillId="0" borderId="11" xfId="1" applyNumberFormat="1" applyFont="1" applyBorder="1" applyAlignment="1" applyProtection="1">
      <alignment horizontal="center" vertical="center"/>
      <protection hidden="1"/>
    </xf>
    <xf numFmtId="3" fontId="10" fillId="0" borderId="14" xfId="1" applyNumberFormat="1" applyFont="1" applyBorder="1" applyAlignment="1" applyProtection="1">
      <alignment horizontal="center" vertical="center"/>
      <protection hidden="1"/>
    </xf>
    <xf numFmtId="3" fontId="10" fillId="0" borderId="9" xfId="1" applyNumberFormat="1" applyFont="1" applyBorder="1" applyAlignment="1" applyProtection="1">
      <alignment horizontal="center" vertical="center"/>
      <protection hidden="1"/>
    </xf>
    <xf numFmtId="3" fontId="10" fillId="0" borderId="15" xfId="1" applyNumberFormat="1" applyFont="1" applyBorder="1" applyAlignment="1" applyProtection="1">
      <alignment horizontal="center" vertical="center"/>
      <protection hidden="1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8" fillId="2" borderId="17" xfId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Protection="1">
      <alignment vertical="center"/>
      <protection locked="0"/>
    </xf>
    <xf numFmtId="0" fontId="8" fillId="2" borderId="19" xfId="0" applyFont="1" applyFill="1" applyBorder="1" applyProtection="1">
      <alignment vertical="center"/>
      <protection locked="0"/>
    </xf>
    <xf numFmtId="0" fontId="11" fillId="0" borderId="16" xfId="1" applyFont="1" applyBorder="1" applyAlignment="1" applyProtection="1">
      <alignment horizontal="center" vertical="center" textRotation="255"/>
      <protection hidden="1"/>
    </xf>
    <xf numFmtId="0" fontId="11" fillId="0" borderId="20" xfId="0" applyFont="1" applyBorder="1" applyAlignment="1" applyProtection="1">
      <alignment horizontal="center" vertical="center" textRotation="255"/>
      <protection hidden="1"/>
    </xf>
    <xf numFmtId="0" fontId="11" fillId="0" borderId="21" xfId="0" applyFont="1" applyBorder="1" applyAlignment="1" applyProtection="1">
      <alignment horizontal="center" vertical="center" textRotation="255"/>
      <protection hidden="1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176" fontId="8" fillId="0" borderId="17" xfId="1" applyNumberFormat="1" applyFont="1" applyBorder="1" applyAlignment="1">
      <alignment horizontal="left" vertical="center" shrinkToFit="1"/>
    </xf>
    <xf numFmtId="176" fontId="8" fillId="0" borderId="18" xfId="0" applyNumberFormat="1" applyFont="1" applyBorder="1" applyAlignment="1">
      <alignment horizontal="left" vertical="center" shrinkToFit="1"/>
    </xf>
    <xf numFmtId="176" fontId="8" fillId="0" borderId="19" xfId="0" applyNumberFormat="1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6" fillId="4" borderId="17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4" borderId="19" xfId="1" applyFont="1" applyFill="1" applyBorder="1" applyAlignment="1">
      <alignment horizontal="center"/>
    </xf>
    <xf numFmtId="0" fontId="8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top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1" applyFont="1" applyBorder="1" applyAlignment="1">
      <alignment horizontal="right" vertical="top"/>
    </xf>
    <xf numFmtId="0" fontId="9" fillId="0" borderId="7" xfId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3" fontId="10" fillId="0" borderId="8" xfId="1" applyNumberFormat="1" applyFont="1" applyBorder="1" applyAlignment="1" applyProtection="1">
      <alignment horizontal="center" vertical="center"/>
      <protection hidden="1"/>
    </xf>
    <xf numFmtId="3" fontId="10" fillId="0" borderId="9" xfId="0" applyNumberFormat="1" applyFont="1" applyBorder="1" applyProtection="1">
      <alignment vertical="center"/>
      <protection hidden="1"/>
    </xf>
    <xf numFmtId="3" fontId="10" fillId="0" borderId="10" xfId="0" applyNumberFormat="1" applyFont="1" applyBorder="1" applyProtection="1">
      <alignment vertical="center"/>
      <protection hidden="1"/>
    </xf>
    <xf numFmtId="0" fontId="11" fillId="0" borderId="0" xfId="3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1" fillId="0" borderId="43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8" fillId="2" borderId="9" xfId="0" quotePrefix="1" applyFont="1" applyFill="1" applyBorder="1" applyAlignment="1" applyProtection="1">
      <alignment horizontal="center" vertical="center"/>
      <protection locked="0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38" fontId="8" fillId="0" borderId="9" xfId="2" applyFont="1" applyFill="1" applyBorder="1" applyAlignment="1" applyProtection="1">
      <alignment horizontal="right" vertical="center" shrinkToFit="1"/>
    </xf>
    <xf numFmtId="38" fontId="8" fillId="0" borderId="10" xfId="2" applyFont="1" applyFill="1" applyBorder="1" applyAlignment="1" applyProtection="1">
      <alignment horizontal="right" vertical="center" shrinkToFit="1"/>
    </xf>
    <xf numFmtId="0" fontId="11" fillId="0" borderId="23" xfId="3" applyFont="1" applyBorder="1" applyAlignment="1">
      <alignment horizontal="left" vertical="center" shrinkToFit="1"/>
    </xf>
    <xf numFmtId="0" fontId="11" fillId="0" borderId="18" xfId="3" applyFont="1" applyBorder="1" applyAlignment="1">
      <alignment horizontal="left" vertical="center" shrinkToFit="1"/>
    </xf>
    <xf numFmtId="0" fontId="11" fillId="0" borderId="19" xfId="3" applyFont="1" applyBorder="1" applyAlignment="1">
      <alignment horizontal="left" vertical="center" shrinkToFit="1"/>
    </xf>
    <xf numFmtId="38" fontId="8" fillId="0" borderId="17" xfId="2" applyFont="1" applyFill="1" applyBorder="1" applyAlignment="1" applyProtection="1">
      <alignment horizontal="right" vertical="center" shrinkToFit="1"/>
    </xf>
    <xf numFmtId="38" fontId="8" fillId="0" borderId="18" xfId="2" applyFont="1" applyFill="1" applyBorder="1" applyAlignment="1" applyProtection="1">
      <alignment horizontal="right" vertical="center" shrinkToFit="1"/>
    </xf>
    <xf numFmtId="38" fontId="8" fillId="0" borderId="19" xfId="2" applyFont="1" applyFill="1" applyBorder="1" applyAlignment="1" applyProtection="1">
      <alignment horizontal="right" vertical="center" shrinkToFit="1"/>
    </xf>
    <xf numFmtId="38" fontId="8" fillId="2" borderId="17" xfId="2" applyFont="1" applyFill="1" applyBorder="1" applyAlignment="1" applyProtection="1">
      <alignment vertical="center"/>
      <protection locked="0"/>
    </xf>
    <xf numFmtId="38" fontId="8" fillId="2" borderId="18" xfId="2" applyFont="1" applyFill="1" applyBorder="1" applyAlignment="1" applyProtection="1">
      <alignment vertical="center"/>
      <protection locked="0"/>
    </xf>
    <xf numFmtId="38" fontId="8" fillId="2" borderId="19" xfId="2" applyFont="1" applyFill="1" applyBorder="1" applyAlignment="1" applyProtection="1">
      <alignment vertical="center"/>
      <protection locked="0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11" fillId="0" borderId="16" xfId="3" applyFont="1" applyBorder="1" applyAlignment="1">
      <alignment horizontal="center" vertical="center" textRotation="255" wrapText="1"/>
    </xf>
    <xf numFmtId="0" fontId="11" fillId="0" borderId="20" xfId="3" applyFont="1" applyBorder="1" applyAlignment="1">
      <alignment horizontal="center" vertical="center" textRotation="255" wrapText="1"/>
    </xf>
    <xf numFmtId="0" fontId="11" fillId="0" borderId="21" xfId="3" applyFont="1" applyBorder="1" applyAlignment="1">
      <alignment horizontal="center" vertical="center" textRotation="255" wrapText="1"/>
    </xf>
    <xf numFmtId="0" fontId="11" fillId="0" borderId="23" xfId="3" applyFont="1" applyBorder="1" applyAlignment="1">
      <alignment horizontal="center" vertical="center"/>
    </xf>
    <xf numFmtId="0" fontId="6" fillId="0" borderId="18" xfId="3" applyFont="1" applyBorder="1" applyAlignment="1">
      <alignment horizontal="left" vertical="center"/>
    </xf>
    <xf numFmtId="0" fontId="6" fillId="0" borderId="19" xfId="3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/>
    </xf>
    <xf numFmtId="0" fontId="6" fillId="0" borderId="41" xfId="3" applyFont="1" applyBorder="1" applyAlignment="1">
      <alignment horizontal="center" vertical="center"/>
    </xf>
    <xf numFmtId="0" fontId="6" fillId="0" borderId="42" xfId="3" applyFont="1" applyBorder="1" applyAlignment="1">
      <alignment horizontal="center" vertical="center"/>
    </xf>
    <xf numFmtId="38" fontId="8" fillId="0" borderId="41" xfId="2" applyFont="1" applyFill="1" applyBorder="1" applyAlignment="1" applyProtection="1">
      <alignment horizontal="right" vertical="center" shrinkToFit="1"/>
    </xf>
    <xf numFmtId="38" fontId="8" fillId="0" borderId="42" xfId="2" applyFont="1" applyFill="1" applyBorder="1" applyAlignment="1" applyProtection="1">
      <alignment horizontal="right" vertical="center" shrinkToFit="1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179" fontId="7" fillId="0" borderId="71" xfId="0" applyNumberFormat="1" applyFont="1" applyBorder="1" applyAlignment="1">
      <alignment horizontal="center" vertical="center"/>
    </xf>
    <xf numFmtId="179" fontId="7" fillId="0" borderId="72" xfId="0" applyNumberFormat="1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center"/>
      <protection locked="0"/>
    </xf>
    <xf numFmtId="0" fontId="6" fillId="2" borderId="2" xfId="3" applyFont="1" applyFill="1" applyBorder="1" applyAlignment="1" applyProtection="1">
      <alignment horizontal="center" vertical="center"/>
      <protection locked="0"/>
    </xf>
    <xf numFmtId="0" fontId="6" fillId="2" borderId="3" xfId="3" applyFont="1" applyFill="1" applyBorder="1" applyAlignment="1" applyProtection="1">
      <alignment horizontal="center" vertical="center"/>
      <protection locked="0"/>
    </xf>
    <xf numFmtId="0" fontId="6" fillId="2" borderId="4" xfId="3" applyFont="1" applyFill="1" applyBorder="1" applyAlignment="1" applyProtection="1">
      <alignment horizontal="center" vertical="center"/>
      <protection locked="0"/>
    </xf>
    <xf numFmtId="0" fontId="6" fillId="2" borderId="0" xfId="3" applyFont="1" applyFill="1" applyAlignment="1" applyProtection="1">
      <alignment horizontal="center" vertical="center"/>
      <protection locked="0"/>
    </xf>
    <xf numFmtId="0" fontId="6" fillId="2" borderId="5" xfId="3" applyFont="1" applyFill="1" applyBorder="1" applyAlignment="1" applyProtection="1">
      <alignment horizontal="center" vertical="center"/>
      <protection locked="0"/>
    </xf>
    <xf numFmtId="0" fontId="6" fillId="2" borderId="8" xfId="3" applyFont="1" applyFill="1" applyBorder="1" applyAlignment="1" applyProtection="1">
      <alignment horizontal="center" vertical="center"/>
      <protection locked="0"/>
    </xf>
    <xf numFmtId="0" fontId="6" fillId="2" borderId="9" xfId="3" applyFont="1" applyFill="1" applyBorder="1" applyAlignment="1" applyProtection="1">
      <alignment horizontal="center" vertical="center"/>
      <protection locked="0"/>
    </xf>
    <xf numFmtId="0" fontId="6" fillId="2" borderId="10" xfId="3" applyFont="1" applyFill="1" applyBorder="1" applyAlignment="1" applyProtection="1">
      <alignment horizontal="center" vertical="center"/>
      <protection locked="0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textRotation="255" wrapText="1" shrinkToFit="1"/>
    </xf>
    <xf numFmtId="0" fontId="8" fillId="0" borderId="64" xfId="0" applyFont="1" applyBorder="1" applyAlignment="1">
      <alignment horizontal="center" vertical="center" textRotation="255" shrinkToFit="1"/>
    </xf>
    <xf numFmtId="0" fontId="8" fillId="0" borderId="65" xfId="0" applyFont="1" applyBorder="1" applyAlignment="1">
      <alignment horizontal="center" vertical="center" textRotation="255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21" fillId="0" borderId="67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textRotation="255"/>
    </xf>
    <xf numFmtId="0" fontId="8" fillId="0" borderId="64" xfId="0" applyFont="1" applyBorder="1" applyAlignment="1">
      <alignment horizontal="center" vertical="center" textRotation="255"/>
    </xf>
    <xf numFmtId="0" fontId="8" fillId="0" borderId="65" xfId="0" applyFont="1" applyBorder="1" applyAlignment="1">
      <alignment horizontal="center" vertical="center" textRotation="255"/>
    </xf>
    <xf numFmtId="0" fontId="8" fillId="0" borderId="63" xfId="0" applyFont="1" applyBorder="1" applyAlignment="1">
      <alignment horizontal="center" vertical="center" textRotation="255" shrinkToFit="1"/>
    </xf>
  </cellXfs>
  <cellStyles count="4">
    <cellStyle name="桁区切り" xfId="2" builtinId="6"/>
    <cellStyle name="標準" xfId="0" builtinId="0"/>
    <cellStyle name="標準_youshiki22" xfId="1" xr:uid="{039774CF-CE55-4CF1-B864-2EFCA09B1EA2}"/>
    <cellStyle name="標準_youshiki27" xfId="3" xr:uid="{317639C8-4632-48C4-A325-851FEA7996B7}"/>
  </cellStyles>
  <dxfs count="1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7421D-FEC0-41B9-A10C-25026C4DB130}">
  <sheetPr>
    <pageSetUpPr fitToPage="1"/>
  </sheetPr>
  <dimension ref="A1:AZ35"/>
  <sheetViews>
    <sheetView showGridLines="0" tabSelected="1" workbookViewId="0">
      <selection activeCell="A3" sqref="A3:AZ3"/>
    </sheetView>
  </sheetViews>
  <sheetFormatPr defaultRowHeight="12.6"/>
  <cols>
    <col min="1" max="1" width="1.59765625" style="4" customWidth="1"/>
    <col min="2" max="2" width="3" style="4" customWidth="1"/>
    <col min="3" max="52" width="1.59765625" style="4" customWidth="1"/>
    <col min="53" max="16384" width="8.796875" style="4"/>
  </cols>
  <sheetData>
    <row r="1" spans="1:52" ht="1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52" ht="19.8" customHeight="1">
      <c r="A2" s="209" t="s">
        <v>113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1"/>
    </row>
    <row r="3" spans="1:52" ht="16.2" customHeight="1">
      <c r="A3" s="212" t="s">
        <v>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4"/>
    </row>
    <row r="4" spans="1:52" ht="10.8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8"/>
    </row>
    <row r="5" spans="1:52" ht="19.8" customHeight="1">
      <c r="A5" s="9"/>
      <c r="B5" s="10" t="s">
        <v>1</v>
      </c>
      <c r="C5" s="10" t="s">
        <v>2</v>
      </c>
      <c r="D5" s="10"/>
      <c r="E5" s="10"/>
      <c r="F5" s="11"/>
      <c r="G5" s="11"/>
      <c r="H5" s="11"/>
      <c r="I5" s="11"/>
      <c r="J5" s="11"/>
      <c r="K5" s="11"/>
      <c r="L5" s="11"/>
      <c r="M5" s="215" t="s">
        <v>3</v>
      </c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10" t="s">
        <v>4</v>
      </c>
      <c r="Z5" s="10"/>
      <c r="AA5" s="10"/>
      <c r="AB5" s="10"/>
      <c r="AC5" s="10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2"/>
    </row>
    <row r="6" spans="1:52" ht="13.8" customHeight="1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5"/>
    </row>
    <row r="7" spans="1:52" ht="13.2" customHeight="1">
      <c r="A7" s="13"/>
      <c r="B7" s="12"/>
      <c r="C7" s="217" t="s">
        <v>5</v>
      </c>
      <c r="D7" s="218"/>
      <c r="E7" s="218"/>
      <c r="F7" s="218"/>
      <c r="G7" s="218"/>
      <c r="H7" s="218"/>
      <c r="I7" s="219"/>
      <c r="J7" s="223" t="s">
        <v>6</v>
      </c>
      <c r="K7" s="224"/>
      <c r="L7" s="224"/>
      <c r="M7" s="225"/>
      <c r="N7" s="223"/>
      <c r="O7" s="224"/>
      <c r="P7" s="224"/>
      <c r="Q7" s="226"/>
      <c r="R7" s="227"/>
      <c r="S7" s="224"/>
      <c r="T7" s="224"/>
      <c r="U7" s="226"/>
      <c r="V7" s="228" t="s">
        <v>7</v>
      </c>
      <c r="W7" s="224"/>
      <c r="X7" s="224"/>
      <c r="Y7" s="225"/>
      <c r="Z7" s="229"/>
      <c r="AA7" s="224"/>
      <c r="AB7" s="224"/>
      <c r="AC7" s="226"/>
      <c r="AD7" s="228"/>
      <c r="AE7" s="224"/>
      <c r="AF7" s="224"/>
      <c r="AG7" s="226"/>
      <c r="AH7" s="228" t="s">
        <v>8</v>
      </c>
      <c r="AI7" s="224"/>
      <c r="AJ7" s="224"/>
      <c r="AK7" s="225"/>
      <c r="AL7" s="229"/>
      <c r="AM7" s="224"/>
      <c r="AN7" s="224"/>
      <c r="AO7" s="226"/>
      <c r="AP7" s="228"/>
      <c r="AQ7" s="224"/>
      <c r="AR7" s="224"/>
      <c r="AS7" s="226"/>
      <c r="AT7" s="228" t="s">
        <v>9</v>
      </c>
      <c r="AU7" s="224"/>
      <c r="AV7" s="224"/>
      <c r="AW7" s="225"/>
      <c r="AX7" s="14"/>
      <c r="AY7" s="14"/>
      <c r="AZ7" s="15"/>
    </row>
    <row r="8" spans="1:52" ht="39" customHeight="1">
      <c r="A8" s="13"/>
      <c r="B8" s="16"/>
      <c r="C8" s="220"/>
      <c r="D8" s="221"/>
      <c r="E8" s="221"/>
      <c r="F8" s="221"/>
      <c r="G8" s="221"/>
      <c r="H8" s="221"/>
      <c r="I8" s="222"/>
      <c r="J8" s="230" t="str">
        <f>IF(SUM(AH12:AH15)&lt;1000000000,IF(SUM(AH12:AH15)&gt;=100000000,"\"," "),ROUNDDOWN(RIGHT(AH16,10)/1000000000,0))</f>
        <v xml:space="preserve"> </v>
      </c>
      <c r="K8" s="231"/>
      <c r="L8" s="231"/>
      <c r="M8" s="232"/>
      <c r="N8" s="184" t="str">
        <f>IF(SUM(AH12:AH15)&lt;100000000,IF(SUM(AH12:AH15)&gt;=10000000,"\"," "),ROUNDDOWN(RIGHT(AH16,9)/100000000,0))</f>
        <v xml:space="preserve"> </v>
      </c>
      <c r="O8" s="182"/>
      <c r="P8" s="182"/>
      <c r="Q8" s="182"/>
      <c r="R8" s="181" t="str">
        <f>IF(SUM(AH12:AH15)&lt;10000000,IF(SUM(AH12:AH15)&gt;=1000000,"\"," "),ROUNDDOWN(RIGHT(AH16,8)/10000000,0))</f>
        <v xml:space="preserve"> </v>
      </c>
      <c r="S8" s="182"/>
      <c r="T8" s="182"/>
      <c r="U8" s="182"/>
      <c r="V8" s="181" t="str">
        <f>IF(SUM(AH12:AH15)&lt;1000000,IF(SUM(AH12:AH15)&gt;=100000,"\"," "),ROUNDDOWN(RIGHT(AH16,7)/1000000,0))</f>
        <v xml:space="preserve"> </v>
      </c>
      <c r="W8" s="182"/>
      <c r="X8" s="182"/>
      <c r="Y8" s="183"/>
      <c r="Z8" s="184" t="str">
        <f>IF(SUM(AH12:AH15)&lt;100000,IF(SUM(AH12:AH15)&gt;=10000,"\"," "),ROUNDDOWN(RIGHT(AH16,6)/100000,0))</f>
        <v xml:space="preserve"> </v>
      </c>
      <c r="AA8" s="182"/>
      <c r="AB8" s="182"/>
      <c r="AC8" s="182"/>
      <c r="AD8" s="181" t="str">
        <f>IF(SUM(AH12:AH15)&lt;10000,IF(SUM(AH12:AH15)&gt;=1000,"\"," "),ROUNDDOWN(RIGHT(AH16,5)/10000,0))</f>
        <v xml:space="preserve"> </v>
      </c>
      <c r="AE8" s="182"/>
      <c r="AF8" s="182"/>
      <c r="AG8" s="182"/>
      <c r="AH8" s="181" t="str">
        <f>IF(SUM(AH12:AH15)&lt;1000,IF(SUM(AH12:AH15)&gt;=100,"\"," "),ROUNDDOWN(RIGHT(AH16,4)/1000,0))</f>
        <v xml:space="preserve"> </v>
      </c>
      <c r="AI8" s="182"/>
      <c r="AJ8" s="182"/>
      <c r="AK8" s="183"/>
      <c r="AL8" s="184" t="str">
        <f>IF(SUM(AH12:AH15)&lt;100,IF(SUM(AH12:AH15)&gt;=10,"\"," "),ROUNDDOWN(RIGHT(AH16,3)/100,0))</f>
        <v xml:space="preserve"> </v>
      </c>
      <c r="AM8" s="182"/>
      <c r="AN8" s="182"/>
      <c r="AO8" s="182"/>
      <c r="AP8" s="185" t="str">
        <f>IF(SUM(AH12:AH15)&lt;10,IF(SUM(AH12:AH15)&gt;=1,"\"," "),ROUNDDOWN(RIGHT(AH16,2)/10,0))</f>
        <v xml:space="preserve"> </v>
      </c>
      <c r="AQ8" s="186"/>
      <c r="AR8" s="186"/>
      <c r="AS8" s="187"/>
      <c r="AT8" s="181" t="str">
        <f>RIGHT(AH16,1)</f>
        <v xml:space="preserve"> </v>
      </c>
      <c r="AU8" s="182"/>
      <c r="AV8" s="182"/>
      <c r="AW8" s="183"/>
      <c r="AX8" s="14"/>
      <c r="AY8" s="14"/>
      <c r="AZ8" s="15"/>
    </row>
    <row r="9" spans="1:52" ht="24" customHeight="1">
      <c r="A9" s="13"/>
      <c r="B9" s="18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5"/>
    </row>
    <row r="10" spans="1:52" ht="33.6" customHeight="1">
      <c r="A10" s="13"/>
      <c r="B10" s="193" t="str">
        <f>IF(AK22=1,"移動支援事業の内訳",IF(AK22=2,"地域活動支援センター事業の内訳",IF(AK22=3,"日中一時支援事業の内訳","事業の内訳")))</f>
        <v>事業の内訳</v>
      </c>
      <c r="C10" s="153" t="s">
        <v>10</v>
      </c>
      <c r="D10" s="188"/>
      <c r="E10" s="189"/>
      <c r="F10" s="190"/>
      <c r="G10" s="191"/>
      <c r="H10" s="192"/>
      <c r="I10" s="190"/>
      <c r="J10" s="196"/>
      <c r="K10" s="197"/>
      <c r="L10" s="198" t="s">
        <v>11</v>
      </c>
      <c r="M10" s="199"/>
      <c r="N10" s="200"/>
      <c r="O10" s="190"/>
      <c r="P10" s="191"/>
      <c r="Q10" s="192"/>
      <c r="R10" s="190"/>
      <c r="S10" s="191"/>
      <c r="T10" s="192"/>
      <c r="U10" s="153" t="s">
        <v>12</v>
      </c>
      <c r="V10" s="188"/>
      <c r="W10" s="189"/>
      <c r="X10" s="18"/>
      <c r="Y10" s="17"/>
      <c r="Z10" s="17"/>
      <c r="AA10" s="5"/>
      <c r="AB10" s="14"/>
      <c r="AC10" s="14"/>
      <c r="AD10" s="14"/>
      <c r="AE10" s="14"/>
      <c r="AF10" s="5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5"/>
    </row>
    <row r="11" spans="1:52" ht="28.8" customHeight="1">
      <c r="A11" s="13"/>
      <c r="B11" s="194"/>
      <c r="C11" s="153" t="s">
        <v>13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9"/>
      <c r="X11" s="153" t="s">
        <v>14</v>
      </c>
      <c r="Y11" s="188"/>
      <c r="Z11" s="188"/>
      <c r="AA11" s="188"/>
      <c r="AB11" s="188"/>
      <c r="AC11" s="188"/>
      <c r="AD11" s="188"/>
      <c r="AE11" s="188"/>
      <c r="AF11" s="188"/>
      <c r="AG11" s="189"/>
      <c r="AH11" s="153" t="s">
        <v>15</v>
      </c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9"/>
      <c r="AZ11" s="15"/>
    </row>
    <row r="12" spans="1:52" ht="24" customHeight="1">
      <c r="A12" s="13"/>
      <c r="B12" s="194"/>
      <c r="C12" s="201" t="str">
        <f>IF(X12&gt;0,"日中一時支援事業","")</f>
        <v>日中一時支援事業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  <c r="X12" s="162" t="str">
        <f>IF(明細書１!Z37="","",SUM(明細書１:明細書10!AK37))</f>
        <v/>
      </c>
      <c r="Y12" s="163"/>
      <c r="Z12" s="163"/>
      <c r="AA12" s="163"/>
      <c r="AB12" s="163"/>
      <c r="AC12" s="163"/>
      <c r="AD12" s="163"/>
      <c r="AE12" s="163"/>
      <c r="AF12" s="163"/>
      <c r="AG12" s="164"/>
      <c r="AH12" s="165">
        <f>SUM(明細書１:明細書10!Z37)</f>
        <v>0</v>
      </c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7"/>
      <c r="AZ12" s="15"/>
    </row>
    <row r="13" spans="1:52" ht="24" customHeight="1">
      <c r="A13" s="13"/>
      <c r="B13" s="194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62"/>
      <c r="Y13" s="163"/>
      <c r="Z13" s="163"/>
      <c r="AA13" s="163"/>
      <c r="AB13" s="163"/>
      <c r="AC13" s="163"/>
      <c r="AD13" s="163"/>
      <c r="AE13" s="163"/>
      <c r="AF13" s="163"/>
      <c r="AG13" s="164"/>
      <c r="AH13" s="165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7"/>
      <c r="AZ13" s="15"/>
    </row>
    <row r="14" spans="1:52" ht="24" customHeight="1">
      <c r="A14" s="13"/>
      <c r="B14" s="194"/>
      <c r="C14" s="174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6"/>
      <c r="X14" s="162"/>
      <c r="Y14" s="177"/>
      <c r="Z14" s="177"/>
      <c r="AA14" s="177"/>
      <c r="AB14" s="177"/>
      <c r="AC14" s="177"/>
      <c r="AD14" s="177"/>
      <c r="AE14" s="177"/>
      <c r="AF14" s="177"/>
      <c r="AG14" s="178"/>
      <c r="AH14" s="165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80"/>
      <c r="AZ14" s="15"/>
    </row>
    <row r="15" spans="1:52" ht="24" customHeight="1">
      <c r="A15" s="13"/>
      <c r="B15" s="194"/>
      <c r="C15" s="17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5"/>
      <c r="X15" s="162"/>
      <c r="Y15" s="163"/>
      <c r="Z15" s="163"/>
      <c r="AA15" s="163"/>
      <c r="AB15" s="163"/>
      <c r="AC15" s="163"/>
      <c r="AD15" s="163"/>
      <c r="AE15" s="163"/>
      <c r="AF15" s="163"/>
      <c r="AG15" s="164"/>
      <c r="AH15" s="165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7"/>
      <c r="AZ15" s="15"/>
    </row>
    <row r="16" spans="1:52" ht="24" customHeight="1">
      <c r="A16" s="13"/>
      <c r="B16" s="195"/>
      <c r="C16" s="153" t="s">
        <v>16</v>
      </c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68" t="str">
        <f>IF(SUM(X12:X15)=0," ",SUM(X12:X15))</f>
        <v xml:space="preserve"> </v>
      </c>
      <c r="Y16" s="169"/>
      <c r="Z16" s="169"/>
      <c r="AA16" s="169"/>
      <c r="AB16" s="169"/>
      <c r="AC16" s="169"/>
      <c r="AD16" s="169"/>
      <c r="AE16" s="169"/>
      <c r="AF16" s="169"/>
      <c r="AG16" s="170"/>
      <c r="AH16" s="171" t="str">
        <f>IF(SUM(AH12:AH15)=0," ",SUM(AH12:AH15))</f>
        <v xml:space="preserve"> </v>
      </c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3"/>
      <c r="AZ16" s="15"/>
    </row>
    <row r="17" spans="1:52" ht="28.8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5"/>
    </row>
    <row r="18" spans="1:52" ht="19.8" customHeight="1">
      <c r="A18" s="19"/>
      <c r="B18" s="11"/>
      <c r="C18" s="20" t="str">
        <f>IF(F10+I10+O10+R10=0,"上記の月の業務が完了したことに基づき上記のとおり請求します。"," ")</f>
        <v>上記の月の業務が完了したことに基づき上記のとおり請求します。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2"/>
    </row>
    <row r="19" spans="1:52" ht="6.6" customHeight="1">
      <c r="A19" s="13"/>
      <c r="B19" s="14"/>
      <c r="C19" s="21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5"/>
    </row>
    <row r="20" spans="1:52" ht="21.6" customHeight="1">
      <c r="A20" s="19"/>
      <c r="B20" s="2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5"/>
      <c r="AD20" s="5"/>
      <c r="AE20" s="5"/>
      <c r="AF20" s="5"/>
      <c r="AG20" s="5"/>
      <c r="AH20" s="23" t="s">
        <v>10</v>
      </c>
      <c r="AI20" s="5"/>
      <c r="AJ20" s="23"/>
      <c r="AK20" s="160" t="str">
        <f>IF(F10*10+I10=0," ",IF(O10*10+R10&lt;12,F10*10+I10,F10*10+I10+1))</f>
        <v xml:space="preserve"> </v>
      </c>
      <c r="AL20" s="161"/>
      <c r="AM20" s="161"/>
      <c r="AN20" s="16" t="s">
        <v>11</v>
      </c>
      <c r="AO20" s="16"/>
      <c r="AP20" s="160" t="str">
        <f>IF(O10*10+R10=0," ",IF(O10*10+R10=3,3,IF(O10*10+R10&lt;12,O10*10+R10+1,1)))</f>
        <v xml:space="preserve"> </v>
      </c>
      <c r="AQ20" s="161"/>
      <c r="AR20" s="161"/>
      <c r="AS20" s="16" t="s">
        <v>17</v>
      </c>
      <c r="AT20" s="16"/>
      <c r="AU20" s="160" t="str">
        <f>IF(F10+I10+O10+R10=0," ",IF(O10*10+R10=3,31,"10"))</f>
        <v xml:space="preserve"> </v>
      </c>
      <c r="AV20" s="161"/>
      <c r="AW20" s="161"/>
      <c r="AX20" s="16" t="s">
        <v>18</v>
      </c>
      <c r="AY20" s="16"/>
      <c r="AZ20" s="12"/>
    </row>
    <row r="21" spans="1:52" ht="13.2" customHeight="1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5"/>
    </row>
    <row r="22" spans="1:52" ht="30.6" customHeight="1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3" t="s">
        <v>19</v>
      </c>
      <c r="Q22" s="154"/>
      <c r="R22" s="154"/>
      <c r="S22" s="154"/>
      <c r="T22" s="154"/>
      <c r="U22" s="155"/>
      <c r="V22" s="156"/>
      <c r="W22" s="157"/>
      <c r="X22" s="158"/>
      <c r="Y22" s="150"/>
      <c r="Z22" s="151"/>
      <c r="AA22" s="152"/>
      <c r="AB22" s="150"/>
      <c r="AC22" s="151"/>
      <c r="AD22" s="152"/>
      <c r="AE22" s="150"/>
      <c r="AF22" s="151"/>
      <c r="AG22" s="152"/>
      <c r="AH22" s="150"/>
      <c r="AI22" s="151"/>
      <c r="AJ22" s="152"/>
      <c r="AK22" s="150"/>
      <c r="AL22" s="151"/>
      <c r="AM22" s="152"/>
      <c r="AN22" s="150"/>
      <c r="AO22" s="151"/>
      <c r="AP22" s="152"/>
      <c r="AQ22" s="150"/>
      <c r="AR22" s="151"/>
      <c r="AS22" s="152"/>
      <c r="AT22" s="150"/>
      <c r="AU22" s="151"/>
      <c r="AV22" s="152"/>
      <c r="AW22" s="150"/>
      <c r="AX22" s="151"/>
      <c r="AY22" s="159"/>
      <c r="AZ22" s="15"/>
    </row>
    <row r="23" spans="1:52" ht="15" customHeight="1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31" t="s">
        <v>20</v>
      </c>
      <c r="Q23" s="132"/>
      <c r="R23" s="132"/>
      <c r="S23" s="132"/>
      <c r="T23" s="132"/>
      <c r="U23" s="133"/>
      <c r="V23" s="122" t="s">
        <v>30</v>
      </c>
      <c r="W23" s="123"/>
      <c r="X23" s="123"/>
      <c r="Y23" s="123"/>
      <c r="Z23" s="123"/>
      <c r="AA23" s="124"/>
      <c r="AB23" s="143" t="s">
        <v>21</v>
      </c>
      <c r="AC23" s="143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5"/>
      <c r="AZ23" s="15"/>
    </row>
    <row r="24" spans="1:52" ht="37.799999999999997" customHeight="1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34"/>
      <c r="Q24" s="135"/>
      <c r="R24" s="135"/>
      <c r="S24" s="135"/>
      <c r="T24" s="135"/>
      <c r="U24" s="136"/>
      <c r="V24" s="125"/>
      <c r="W24" s="126"/>
      <c r="X24" s="126"/>
      <c r="Y24" s="126"/>
      <c r="Z24" s="126"/>
      <c r="AA24" s="127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7"/>
      <c r="AZ24" s="15"/>
    </row>
    <row r="25" spans="1:52" ht="30.6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34"/>
      <c r="Q25" s="135"/>
      <c r="R25" s="135"/>
      <c r="S25" s="135"/>
      <c r="T25" s="135"/>
      <c r="U25" s="136"/>
      <c r="V25" s="128" t="s">
        <v>22</v>
      </c>
      <c r="W25" s="129"/>
      <c r="X25" s="129"/>
      <c r="Y25" s="129"/>
      <c r="Z25" s="129"/>
      <c r="AA25" s="130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9"/>
      <c r="AZ25" s="15"/>
    </row>
    <row r="26" spans="1:52" ht="52.8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34"/>
      <c r="Q26" s="135"/>
      <c r="R26" s="135"/>
      <c r="S26" s="135"/>
      <c r="T26" s="135"/>
      <c r="U26" s="136"/>
      <c r="V26" s="128" t="s">
        <v>23</v>
      </c>
      <c r="W26" s="129"/>
      <c r="X26" s="129"/>
      <c r="Y26" s="129"/>
      <c r="Z26" s="129"/>
      <c r="AA26" s="130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20"/>
      <c r="AZ26" s="15"/>
    </row>
    <row r="27" spans="1:52" ht="49.8" customHeight="1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37"/>
      <c r="Q27" s="138"/>
      <c r="R27" s="138"/>
      <c r="S27" s="138"/>
      <c r="T27" s="138"/>
      <c r="U27" s="139"/>
      <c r="V27" s="140" t="s">
        <v>24</v>
      </c>
      <c r="W27" s="141"/>
      <c r="X27" s="141"/>
      <c r="Y27" s="141"/>
      <c r="Z27" s="141"/>
      <c r="AA27" s="142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24" t="s">
        <v>25</v>
      </c>
      <c r="AX27" s="25"/>
      <c r="AY27" s="26"/>
      <c r="AZ27" s="15"/>
    </row>
    <row r="28" spans="1:52" ht="13.2" customHeight="1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2"/>
      <c r="W28" s="2"/>
      <c r="X28" s="2"/>
      <c r="Y28" s="2"/>
      <c r="Z28" s="2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5"/>
    </row>
    <row r="29" spans="1:52" ht="13.2" customHeight="1">
      <c r="A29" s="13"/>
      <c r="B29" s="14"/>
      <c r="C29" s="14"/>
      <c r="D29" s="14"/>
      <c r="E29" s="14"/>
      <c r="F29" s="206"/>
      <c r="G29" s="207"/>
      <c r="H29" s="208"/>
      <c r="I29" s="14" t="s">
        <v>78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5"/>
    </row>
    <row r="30" spans="1:52" ht="13.2" customHeigh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5"/>
    </row>
    <row r="31" spans="1:52" ht="13.2" customHeight="1">
      <c r="A31" s="13"/>
      <c r="B31" s="14"/>
      <c r="C31" s="14"/>
      <c r="D31" s="14"/>
      <c r="E31" s="14"/>
      <c r="F31" s="14" t="s">
        <v>26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5"/>
    </row>
    <row r="32" spans="1:52" ht="13.2" customHeight="1">
      <c r="A32" s="13"/>
      <c r="B32" s="14"/>
      <c r="C32" s="14"/>
      <c r="D32" s="14"/>
      <c r="E32" s="14"/>
      <c r="F32" s="14"/>
      <c r="G32" s="14">
        <v>1</v>
      </c>
      <c r="H32" s="14"/>
      <c r="I32" s="14" t="s">
        <v>27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5"/>
    </row>
    <row r="33" spans="1:52" ht="13.2" customHeight="1">
      <c r="A33" s="13"/>
      <c r="B33" s="14"/>
      <c r="C33" s="14"/>
      <c r="D33" s="14"/>
      <c r="E33" s="14"/>
      <c r="F33" s="14"/>
      <c r="G33" s="14">
        <v>2</v>
      </c>
      <c r="H33" s="14"/>
      <c r="I33" s="14" t="s">
        <v>28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5"/>
    </row>
    <row r="34" spans="1:52" ht="13.2" customHeight="1">
      <c r="A34" s="13"/>
      <c r="B34" s="14"/>
      <c r="C34" s="14"/>
      <c r="D34" s="14"/>
      <c r="E34" s="14"/>
      <c r="F34" s="14"/>
      <c r="G34" s="14">
        <v>3</v>
      </c>
      <c r="H34" s="14"/>
      <c r="I34" s="14" t="s">
        <v>29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5"/>
    </row>
    <row r="35" spans="1:52">
      <c r="A35" s="2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28"/>
    </row>
  </sheetData>
  <protectedRanges>
    <protectedRange sqref="AA24:AY27" name="範囲9"/>
    <protectedRange sqref="V22 W22:AY23" name="範囲8"/>
    <protectedRange sqref="K5:X5" name="範囲1"/>
    <protectedRange sqref="F10:K10 AK20:AM20 AP20:AR20 AU20:AW20" name="範囲2"/>
    <protectedRange sqref="O10:T10" name="範囲3"/>
    <protectedRange sqref="C12:AY15" name="範囲4"/>
  </protectedRanges>
  <mergeCells count="76">
    <mergeCell ref="F29:H29"/>
    <mergeCell ref="A2:AZ2"/>
    <mergeCell ref="A3:AZ3"/>
    <mergeCell ref="M5:X5"/>
    <mergeCell ref="C7:I8"/>
    <mergeCell ref="J7:M7"/>
    <mergeCell ref="N7:Q7"/>
    <mergeCell ref="R7:U7"/>
    <mergeCell ref="V7:Y7"/>
    <mergeCell ref="Z7:AC7"/>
    <mergeCell ref="AD7:AG7"/>
    <mergeCell ref="AH7:AK7"/>
    <mergeCell ref="AL7:AO7"/>
    <mergeCell ref="AP7:AS7"/>
    <mergeCell ref="AT7:AW7"/>
    <mergeCell ref="J8:M8"/>
    <mergeCell ref="N8:Q8"/>
    <mergeCell ref="R8:U8"/>
    <mergeCell ref="V8:Y8"/>
    <mergeCell ref="Z8:AC8"/>
    <mergeCell ref="AD8:AG8"/>
    <mergeCell ref="B10:B16"/>
    <mergeCell ref="C10:E10"/>
    <mergeCell ref="F10:H10"/>
    <mergeCell ref="I10:K10"/>
    <mergeCell ref="L10:N10"/>
    <mergeCell ref="C12:W12"/>
    <mergeCell ref="C13:W13"/>
    <mergeCell ref="C15:W15"/>
    <mergeCell ref="X12:AG12"/>
    <mergeCell ref="O10:Q10"/>
    <mergeCell ref="R10:T10"/>
    <mergeCell ref="U10:W10"/>
    <mergeCell ref="C11:W11"/>
    <mergeCell ref="X11:AG11"/>
    <mergeCell ref="AH12:AY12"/>
    <mergeCell ref="AH8:AK8"/>
    <mergeCell ref="AL8:AO8"/>
    <mergeCell ref="AP8:AS8"/>
    <mergeCell ref="AT8:AW8"/>
    <mergeCell ref="AH11:AY11"/>
    <mergeCell ref="X13:AG13"/>
    <mergeCell ref="AH13:AY13"/>
    <mergeCell ref="C14:W14"/>
    <mergeCell ref="X14:AG14"/>
    <mergeCell ref="AH14:AY14"/>
    <mergeCell ref="X15:AG15"/>
    <mergeCell ref="AH15:AY15"/>
    <mergeCell ref="C16:W16"/>
    <mergeCell ref="X16:AG16"/>
    <mergeCell ref="AH16:AY16"/>
    <mergeCell ref="AT22:AV22"/>
    <mergeCell ref="AW22:AY22"/>
    <mergeCell ref="AK20:AM20"/>
    <mergeCell ref="AP20:AR20"/>
    <mergeCell ref="AU20:AW20"/>
    <mergeCell ref="AH22:AJ22"/>
    <mergeCell ref="AK22:AM22"/>
    <mergeCell ref="AN22:AP22"/>
    <mergeCell ref="AQ22:AS22"/>
    <mergeCell ref="P22:U22"/>
    <mergeCell ref="V22:X22"/>
    <mergeCell ref="Y22:AA22"/>
    <mergeCell ref="AB22:AD22"/>
    <mergeCell ref="AE22:AG22"/>
    <mergeCell ref="AB26:AY26"/>
    <mergeCell ref="AB27:AV27"/>
    <mergeCell ref="V23:AA24"/>
    <mergeCell ref="V25:AA25"/>
    <mergeCell ref="P23:U27"/>
    <mergeCell ref="V26:AA26"/>
    <mergeCell ref="V27:AA27"/>
    <mergeCell ref="AB23:AC23"/>
    <mergeCell ref="AD23:AY23"/>
    <mergeCell ref="AB24:AY24"/>
    <mergeCell ref="AB25:AY25"/>
  </mergeCells>
  <phoneticPr fontId="2"/>
  <printOptions horizontalCentered="1" verticalCentered="1"/>
  <pageMargins left="0.51181102362204722" right="0.51181102362204722" top="0.70866141732283472" bottom="0.59055118110236227" header="0.31496062992125984" footer="0.31496062992125984"/>
  <pageSetup paperSize="9" scale="95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54DA-911C-4B88-BCA3-2A587311C3FC}">
  <sheetPr>
    <pageSetUpPr fitToPage="1"/>
  </sheetPr>
  <dimension ref="A1:AM42"/>
  <sheetViews>
    <sheetView workbookViewId="0">
      <selection activeCell="AQ33" sqref="AQ33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1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 t="s">
        <v>32</v>
      </c>
    </row>
    <row r="2" spans="1: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6"/>
    </row>
    <row r="3" spans="1:35" ht="13.8">
      <c r="A3" s="283" t="s">
        <v>33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5"/>
    </row>
    <row r="4" spans="1:35">
      <c r="A4" s="286" t="s">
        <v>34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8"/>
    </row>
    <row r="5" spans="1:3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1"/>
    </row>
    <row r="6" spans="1:35" ht="27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36" t="s">
        <v>10</v>
      </c>
      <c r="T6" s="239"/>
      <c r="U6" s="239"/>
      <c r="V6" s="239"/>
      <c r="W6" s="240"/>
      <c r="X6" s="289" t="str">
        <f>IF(請求書!F10="","",請求書!$F$10)</f>
        <v/>
      </c>
      <c r="Y6" s="290"/>
      <c r="Z6" s="291" t="str">
        <f>IF(請求書!I10="","",請求書!$I$10)</f>
        <v/>
      </c>
      <c r="AA6" s="292"/>
      <c r="AB6" s="74" t="s">
        <v>11</v>
      </c>
      <c r="AC6" s="289" t="str">
        <f>IF(請求書!O10="","",請求書!$O$10)</f>
        <v/>
      </c>
      <c r="AD6" s="290"/>
      <c r="AE6" s="293" t="str">
        <f>IF(請求書!R10="","",請求書!$R$10)</f>
        <v/>
      </c>
      <c r="AF6" s="292"/>
      <c r="AG6" s="294" t="s">
        <v>12</v>
      </c>
      <c r="AH6" s="238"/>
      <c r="AI6" s="75"/>
    </row>
    <row r="7" spans="1:3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</row>
    <row r="8" spans="1:35" ht="27" customHeight="1">
      <c r="A8" s="69"/>
      <c r="B8" s="295" t="s">
        <v>35</v>
      </c>
      <c r="C8" s="296"/>
      <c r="D8" s="297"/>
      <c r="E8" s="29"/>
      <c r="F8" s="30"/>
      <c r="G8" s="30"/>
      <c r="H8" s="30"/>
      <c r="I8" s="30"/>
      <c r="J8" s="30"/>
      <c r="K8" s="30"/>
      <c r="L8" s="30"/>
      <c r="M8" s="30"/>
      <c r="N8" s="31"/>
      <c r="O8" s="62"/>
      <c r="P8" s="62"/>
      <c r="Q8" s="236" t="s">
        <v>36</v>
      </c>
      <c r="R8" s="239"/>
      <c r="S8" s="239"/>
      <c r="T8" s="239"/>
      <c r="U8" s="239"/>
      <c r="V8" s="239"/>
      <c r="W8" s="239"/>
      <c r="X8" s="240"/>
      <c r="Y8" s="76" t="str">
        <f>IF(請求書!V22="","",請求書!$V$22)</f>
        <v/>
      </c>
      <c r="Z8" s="77" t="str">
        <f>IF(請求書!Y22="","",請求書!$Y$22)</f>
        <v/>
      </c>
      <c r="AA8" s="77" t="str">
        <f>IF(請求書!AB22="","",請求書!$AB$22)</f>
        <v/>
      </c>
      <c r="AB8" s="77" t="str">
        <f>IF(請求書!AE22="","",請求書!$AE$22)</f>
        <v/>
      </c>
      <c r="AC8" s="77" t="str">
        <f>IF(請求書!AH22="","",請求書!$AH$22)</f>
        <v/>
      </c>
      <c r="AD8" s="77" t="str">
        <f>IF(請求書!AK22="","",請求書!$AK$22)</f>
        <v/>
      </c>
      <c r="AE8" s="77" t="str">
        <f>IF(請求書!AN22="","",請求書!$AN$22)</f>
        <v/>
      </c>
      <c r="AF8" s="77" t="str">
        <f>IF(請求書!AQ22="","",請求書!$AQ$22)</f>
        <v/>
      </c>
      <c r="AG8" s="77" t="str">
        <f>IF(請求書!AT22="","",請求書!$AT$22)</f>
        <v/>
      </c>
      <c r="AH8" s="78" t="str">
        <f>IF(請求書!AW22="","",請求書!$AW$22)</f>
        <v/>
      </c>
      <c r="AI8" s="75"/>
    </row>
    <row r="9" spans="1:35" ht="12.6" customHeight="1">
      <c r="A9" s="69"/>
      <c r="B9" s="298" t="s">
        <v>58</v>
      </c>
      <c r="C9" s="299"/>
      <c r="D9" s="300"/>
      <c r="E9" s="307"/>
      <c r="F9" s="308"/>
      <c r="G9" s="308"/>
      <c r="H9" s="308"/>
      <c r="I9" s="308"/>
      <c r="J9" s="308"/>
      <c r="K9" s="308"/>
      <c r="L9" s="308"/>
      <c r="M9" s="308"/>
      <c r="N9" s="309"/>
      <c r="O9" s="62"/>
      <c r="P9" s="62"/>
      <c r="Q9" s="298" t="s">
        <v>37</v>
      </c>
      <c r="R9" s="299"/>
      <c r="S9" s="299"/>
      <c r="T9" s="299"/>
      <c r="U9" s="300"/>
      <c r="V9" s="298" t="str">
        <f>IF(請求書!AB26="","",請求書!$AB$26)</f>
        <v/>
      </c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79"/>
    </row>
    <row r="10" spans="1:35">
      <c r="A10" s="69"/>
      <c r="B10" s="301"/>
      <c r="C10" s="302"/>
      <c r="D10" s="303"/>
      <c r="E10" s="310"/>
      <c r="F10" s="311"/>
      <c r="G10" s="311"/>
      <c r="H10" s="311"/>
      <c r="I10" s="311"/>
      <c r="J10" s="311"/>
      <c r="K10" s="311"/>
      <c r="L10" s="311"/>
      <c r="M10" s="311"/>
      <c r="N10" s="312"/>
      <c r="O10" s="62"/>
      <c r="P10" s="62"/>
      <c r="Q10" s="301"/>
      <c r="R10" s="302"/>
      <c r="S10" s="302"/>
      <c r="T10" s="302"/>
      <c r="U10" s="303"/>
      <c r="V10" s="301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79"/>
    </row>
    <row r="11" spans="1:35">
      <c r="A11" s="69"/>
      <c r="B11" s="304"/>
      <c r="C11" s="305"/>
      <c r="D11" s="306"/>
      <c r="E11" s="313"/>
      <c r="F11" s="314"/>
      <c r="G11" s="314"/>
      <c r="H11" s="314"/>
      <c r="I11" s="314"/>
      <c r="J11" s="314"/>
      <c r="K11" s="314"/>
      <c r="L11" s="314"/>
      <c r="M11" s="314"/>
      <c r="N11" s="315"/>
      <c r="O11" s="62"/>
      <c r="P11" s="62"/>
      <c r="Q11" s="301"/>
      <c r="R11" s="302"/>
      <c r="S11" s="302"/>
      <c r="T11" s="302"/>
      <c r="U11" s="303"/>
      <c r="V11" s="301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3"/>
      <c r="AI11" s="79"/>
    </row>
    <row r="12" spans="1:35">
      <c r="A12" s="69"/>
      <c r="B12" s="298" t="s">
        <v>38</v>
      </c>
      <c r="C12" s="299"/>
      <c r="D12" s="300"/>
      <c r="E12" s="307"/>
      <c r="F12" s="308"/>
      <c r="G12" s="308"/>
      <c r="H12" s="308"/>
      <c r="I12" s="308"/>
      <c r="J12" s="308"/>
      <c r="K12" s="308"/>
      <c r="L12" s="308"/>
      <c r="M12" s="308"/>
      <c r="N12" s="309"/>
      <c r="O12" s="62"/>
      <c r="P12" s="62"/>
      <c r="Q12" s="301"/>
      <c r="R12" s="302"/>
      <c r="S12" s="302"/>
      <c r="T12" s="302"/>
      <c r="U12" s="303"/>
      <c r="V12" s="301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3"/>
      <c r="AI12" s="79"/>
    </row>
    <row r="13" spans="1:35">
      <c r="A13" s="69"/>
      <c r="B13" s="301"/>
      <c r="C13" s="302"/>
      <c r="D13" s="303"/>
      <c r="E13" s="310"/>
      <c r="F13" s="311"/>
      <c r="G13" s="311"/>
      <c r="H13" s="311"/>
      <c r="I13" s="311"/>
      <c r="J13" s="311"/>
      <c r="K13" s="311"/>
      <c r="L13" s="311"/>
      <c r="M13" s="311"/>
      <c r="N13" s="312"/>
      <c r="O13" s="62"/>
      <c r="P13" s="62"/>
      <c r="Q13" s="301"/>
      <c r="R13" s="302"/>
      <c r="S13" s="302"/>
      <c r="T13" s="302"/>
      <c r="U13" s="303"/>
      <c r="V13" s="301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3"/>
      <c r="AI13" s="79"/>
    </row>
    <row r="14" spans="1:35">
      <c r="A14" s="69"/>
      <c r="B14" s="304"/>
      <c r="C14" s="305"/>
      <c r="D14" s="306"/>
      <c r="E14" s="313"/>
      <c r="F14" s="314"/>
      <c r="G14" s="314"/>
      <c r="H14" s="314"/>
      <c r="I14" s="314"/>
      <c r="J14" s="314"/>
      <c r="K14" s="314"/>
      <c r="L14" s="314"/>
      <c r="M14" s="314"/>
      <c r="N14" s="315"/>
      <c r="O14" s="62"/>
      <c r="P14" s="62"/>
      <c r="Q14" s="304"/>
      <c r="R14" s="305"/>
      <c r="S14" s="305"/>
      <c r="T14" s="305"/>
      <c r="U14" s="306"/>
      <c r="V14" s="304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6"/>
      <c r="AI14" s="79"/>
    </row>
    <row r="15" spans="1:3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5"/>
      <c r="AI15" s="68"/>
    </row>
    <row r="16" spans="1:35" ht="15" customHeight="1">
      <c r="A16" s="69"/>
      <c r="B16" s="260" t="s">
        <v>39</v>
      </c>
      <c r="C16" s="80" t="s">
        <v>40</v>
      </c>
      <c r="D16" s="263" t="s">
        <v>41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  <c r="S16" s="236" t="s">
        <v>42</v>
      </c>
      <c r="T16" s="239"/>
      <c r="U16" s="239"/>
      <c r="V16" s="240"/>
      <c r="W16" s="236" t="s">
        <v>43</v>
      </c>
      <c r="X16" s="239"/>
      <c r="Y16" s="239"/>
      <c r="Z16" s="240"/>
      <c r="AA16" s="236" t="s">
        <v>44</v>
      </c>
      <c r="AB16" s="239"/>
      <c r="AC16" s="239"/>
      <c r="AD16" s="239"/>
      <c r="AE16" s="240"/>
      <c r="AF16" s="236" t="s">
        <v>45</v>
      </c>
      <c r="AG16" s="239"/>
      <c r="AH16" s="240"/>
      <c r="AI16" s="81"/>
    </row>
    <row r="17" spans="1:39" ht="15" customHeight="1">
      <c r="A17" s="69"/>
      <c r="B17" s="261"/>
      <c r="C17" s="32"/>
      <c r="D17" s="248" t="str">
        <f>IF(C17="","",VLOOKUP(C17,サービスコード!C5:E47,2,FALSE))</f>
        <v/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50"/>
      <c r="S17" s="251" t="str">
        <f>IF(C17="","",VLOOKUP(C17,サービスコード!C5:E47,3,FALSE))</f>
        <v/>
      </c>
      <c r="T17" s="252"/>
      <c r="U17" s="252"/>
      <c r="V17" s="253"/>
      <c r="W17" s="254"/>
      <c r="X17" s="255"/>
      <c r="Y17" s="255"/>
      <c r="Z17" s="256"/>
      <c r="AA17" s="251" t="str">
        <f>IF(C17="","",S17*W17)</f>
        <v/>
      </c>
      <c r="AB17" s="252"/>
      <c r="AC17" s="252"/>
      <c r="AD17" s="252"/>
      <c r="AE17" s="253"/>
      <c r="AF17" s="276"/>
      <c r="AG17" s="277"/>
      <c r="AH17" s="278"/>
      <c r="AI17" s="82" t="str">
        <f t="shared" ref="AI17:AI30" si="0">IF(COUNTIF(C$17:C$30,C17)&gt;1,"★同じサービスコードは一行にまとめてください。","")</f>
        <v/>
      </c>
    </row>
    <row r="18" spans="1:39" ht="15" customHeight="1">
      <c r="A18" s="69"/>
      <c r="B18" s="261"/>
      <c r="C18" s="32"/>
      <c r="D18" s="248" t="str">
        <f>IF(C18="","",VLOOKUP(C18,サービスコード!C5:E47,2,FALSE))</f>
        <v/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50"/>
      <c r="S18" s="251" t="str">
        <f>IF(C18="","",VLOOKUP(C18,サービスコード!C5:E47,3,FALSE))</f>
        <v/>
      </c>
      <c r="T18" s="252"/>
      <c r="U18" s="252"/>
      <c r="V18" s="253"/>
      <c r="W18" s="254"/>
      <c r="X18" s="255"/>
      <c r="Y18" s="255"/>
      <c r="Z18" s="256"/>
      <c r="AA18" s="251" t="str">
        <f t="shared" ref="AA18:AA30" si="1">IF(C18="","",S18*W18)</f>
        <v/>
      </c>
      <c r="AB18" s="252"/>
      <c r="AC18" s="252"/>
      <c r="AD18" s="252"/>
      <c r="AE18" s="253"/>
      <c r="AF18" s="276"/>
      <c r="AG18" s="277"/>
      <c r="AH18" s="278"/>
      <c r="AI18" s="82" t="str">
        <f t="shared" si="0"/>
        <v/>
      </c>
    </row>
    <row r="19" spans="1:39" ht="15" customHeight="1">
      <c r="A19" s="69"/>
      <c r="B19" s="261"/>
      <c r="C19" s="32"/>
      <c r="D19" s="248" t="str">
        <f>IF(C19="","",VLOOKUP(C19,サービスコード!C5:E47,2,FALSE))</f>
        <v/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50"/>
      <c r="S19" s="251" t="str">
        <f>IF(C19="","",VLOOKUP(C19,サービスコード!C5:E47,3,FALSE))</f>
        <v/>
      </c>
      <c r="T19" s="252"/>
      <c r="U19" s="252"/>
      <c r="V19" s="253"/>
      <c r="W19" s="254"/>
      <c r="X19" s="255"/>
      <c r="Y19" s="255"/>
      <c r="Z19" s="256"/>
      <c r="AA19" s="251" t="str">
        <f t="shared" si="1"/>
        <v/>
      </c>
      <c r="AB19" s="252"/>
      <c r="AC19" s="252"/>
      <c r="AD19" s="252"/>
      <c r="AE19" s="253"/>
      <c r="AF19" s="276"/>
      <c r="AG19" s="277"/>
      <c r="AH19" s="278"/>
      <c r="AI19" s="82" t="str">
        <f t="shared" si="0"/>
        <v/>
      </c>
    </row>
    <row r="20" spans="1:39" ht="15" customHeight="1">
      <c r="A20" s="69"/>
      <c r="B20" s="261"/>
      <c r="C20" s="32"/>
      <c r="D20" s="248" t="str">
        <f>IF(C20="","",VLOOKUP(C20,サービスコード!C5:E47,2,FALSE))</f>
        <v/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  <c r="S20" s="251" t="str">
        <f>IF(C20="","",VLOOKUP(C20,サービスコード!C5:E47,3,FALSE))</f>
        <v/>
      </c>
      <c r="T20" s="252"/>
      <c r="U20" s="252"/>
      <c r="V20" s="253"/>
      <c r="W20" s="254"/>
      <c r="X20" s="255"/>
      <c r="Y20" s="255"/>
      <c r="Z20" s="256"/>
      <c r="AA20" s="251" t="str">
        <f t="shared" si="1"/>
        <v/>
      </c>
      <c r="AB20" s="252"/>
      <c r="AC20" s="252"/>
      <c r="AD20" s="252"/>
      <c r="AE20" s="253"/>
      <c r="AF20" s="276"/>
      <c r="AG20" s="277"/>
      <c r="AH20" s="278"/>
      <c r="AI20" s="82" t="str">
        <f t="shared" si="0"/>
        <v/>
      </c>
    </row>
    <row r="21" spans="1:39" ht="15" customHeight="1">
      <c r="A21" s="69"/>
      <c r="B21" s="261"/>
      <c r="C21" s="32"/>
      <c r="D21" s="248" t="str">
        <f>IF(C21="","",VLOOKUP(C21,サービスコード!C5:E47,2,FALSE))</f>
        <v/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50"/>
      <c r="S21" s="251" t="str">
        <f>IF(C21="","",VLOOKUP(C21,サービスコード!C5:E47,3,FALSE))</f>
        <v/>
      </c>
      <c r="T21" s="252"/>
      <c r="U21" s="252"/>
      <c r="V21" s="253"/>
      <c r="W21" s="254"/>
      <c r="X21" s="255"/>
      <c r="Y21" s="255"/>
      <c r="Z21" s="256"/>
      <c r="AA21" s="251" t="str">
        <f t="shared" si="1"/>
        <v/>
      </c>
      <c r="AB21" s="252"/>
      <c r="AC21" s="252"/>
      <c r="AD21" s="252"/>
      <c r="AE21" s="253"/>
      <c r="AF21" s="276"/>
      <c r="AG21" s="277"/>
      <c r="AH21" s="278"/>
      <c r="AI21" s="82" t="str">
        <f t="shared" si="0"/>
        <v/>
      </c>
    </row>
    <row r="22" spans="1:39" ht="15" customHeight="1">
      <c r="A22" s="69"/>
      <c r="B22" s="261"/>
      <c r="C22" s="32"/>
      <c r="D22" s="248" t="str">
        <f>IF(C22="","",VLOOKUP(C22,サービスコード!C5:E47,2,FALSE))</f>
        <v/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/>
      <c r="S22" s="251" t="str">
        <f>IF(C22="","",VLOOKUP(C22,サービスコード!C5:E47,3,FALSE))</f>
        <v/>
      </c>
      <c r="T22" s="252"/>
      <c r="U22" s="252"/>
      <c r="V22" s="253"/>
      <c r="W22" s="254"/>
      <c r="X22" s="255"/>
      <c r="Y22" s="255"/>
      <c r="Z22" s="256"/>
      <c r="AA22" s="251" t="str">
        <f t="shared" si="1"/>
        <v/>
      </c>
      <c r="AB22" s="252"/>
      <c r="AC22" s="252"/>
      <c r="AD22" s="252"/>
      <c r="AE22" s="253"/>
      <c r="AF22" s="276"/>
      <c r="AG22" s="277"/>
      <c r="AH22" s="278"/>
      <c r="AI22" s="82" t="str">
        <f t="shared" si="0"/>
        <v/>
      </c>
    </row>
    <row r="23" spans="1:39" ht="15" customHeight="1">
      <c r="A23" s="69"/>
      <c r="B23" s="261"/>
      <c r="C23" s="32"/>
      <c r="D23" s="248" t="str">
        <f>IF(C23="","",VLOOKUP(C23,サービスコード!C5:E47,2,FALSE))</f>
        <v/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50"/>
      <c r="S23" s="251" t="str">
        <f>IF(C23="","",VLOOKUP(C23,サービスコード!C5:E47,3,FALSE))</f>
        <v/>
      </c>
      <c r="T23" s="252"/>
      <c r="U23" s="252"/>
      <c r="V23" s="253"/>
      <c r="W23" s="254"/>
      <c r="X23" s="255"/>
      <c r="Y23" s="255"/>
      <c r="Z23" s="256"/>
      <c r="AA23" s="251" t="str">
        <f t="shared" si="1"/>
        <v/>
      </c>
      <c r="AB23" s="252"/>
      <c r="AC23" s="252"/>
      <c r="AD23" s="252"/>
      <c r="AE23" s="253"/>
      <c r="AF23" s="276"/>
      <c r="AG23" s="277"/>
      <c r="AH23" s="278"/>
      <c r="AI23" s="82" t="str">
        <f t="shared" si="0"/>
        <v/>
      </c>
      <c r="AK23" s="33"/>
      <c r="AL23" s="34"/>
      <c r="AM23" s="35"/>
    </row>
    <row r="24" spans="1:39" ht="15" customHeight="1">
      <c r="A24" s="69"/>
      <c r="B24" s="261"/>
      <c r="C24" s="32"/>
      <c r="D24" s="248" t="str">
        <f>IF(C24="","",VLOOKUP(C24,サービスコード!C5:E47,2,FALSE))</f>
        <v/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50"/>
      <c r="S24" s="251" t="str">
        <f>IF(C24="","",VLOOKUP(C24,サービスコード!C5:E47,3,FALSE))</f>
        <v/>
      </c>
      <c r="T24" s="252"/>
      <c r="U24" s="252"/>
      <c r="V24" s="253"/>
      <c r="W24" s="254"/>
      <c r="X24" s="255"/>
      <c r="Y24" s="255"/>
      <c r="Z24" s="256"/>
      <c r="AA24" s="251" t="str">
        <f t="shared" si="1"/>
        <v/>
      </c>
      <c r="AB24" s="252"/>
      <c r="AC24" s="252"/>
      <c r="AD24" s="252"/>
      <c r="AE24" s="253"/>
      <c r="AF24" s="276"/>
      <c r="AG24" s="277"/>
      <c r="AH24" s="278"/>
      <c r="AI24" s="82" t="str">
        <f t="shared" si="0"/>
        <v/>
      </c>
      <c r="AK24" s="33"/>
      <c r="AL24" s="34"/>
      <c r="AM24" s="35"/>
    </row>
    <row r="25" spans="1:39" ht="15" customHeight="1">
      <c r="A25" s="69"/>
      <c r="B25" s="261"/>
      <c r="C25" s="32"/>
      <c r="D25" s="248" t="str">
        <f>IF(C25="","",VLOOKUP(C25,サービスコード!C5:E47,2,FALSE))</f>
        <v/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251" t="str">
        <f>IF(C25="","",VLOOKUP(C25,サービスコード!C5:E47,3,FALSE))</f>
        <v/>
      </c>
      <c r="T25" s="252"/>
      <c r="U25" s="252"/>
      <c r="V25" s="253"/>
      <c r="W25" s="254"/>
      <c r="X25" s="255"/>
      <c r="Y25" s="255"/>
      <c r="Z25" s="256"/>
      <c r="AA25" s="251" t="str">
        <f t="shared" si="1"/>
        <v/>
      </c>
      <c r="AB25" s="252"/>
      <c r="AC25" s="252"/>
      <c r="AD25" s="252"/>
      <c r="AE25" s="253"/>
      <c r="AF25" s="276"/>
      <c r="AG25" s="277"/>
      <c r="AH25" s="278"/>
      <c r="AI25" s="82" t="str">
        <f t="shared" si="0"/>
        <v/>
      </c>
      <c r="AK25" s="33"/>
      <c r="AL25" s="34"/>
      <c r="AM25" s="35"/>
    </row>
    <row r="26" spans="1:39" ht="15" customHeight="1">
      <c r="A26" s="69"/>
      <c r="B26" s="261"/>
      <c r="C26" s="32"/>
      <c r="D26" s="248" t="str">
        <f>IF(C26="","",VLOOKUP(C26,サービスコード!C5:E47,2,FALSE))</f>
        <v/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50"/>
      <c r="S26" s="251" t="str">
        <f>IF(C26="","",VLOOKUP(C26,サービスコード!C5:E47,3,FALSE))</f>
        <v/>
      </c>
      <c r="T26" s="252"/>
      <c r="U26" s="252"/>
      <c r="V26" s="253"/>
      <c r="W26" s="254"/>
      <c r="X26" s="255"/>
      <c r="Y26" s="255"/>
      <c r="Z26" s="256"/>
      <c r="AA26" s="251" t="str">
        <f t="shared" si="1"/>
        <v/>
      </c>
      <c r="AB26" s="252"/>
      <c r="AC26" s="252"/>
      <c r="AD26" s="252"/>
      <c r="AE26" s="253"/>
      <c r="AF26" s="276"/>
      <c r="AG26" s="277"/>
      <c r="AH26" s="278"/>
      <c r="AI26" s="82" t="str">
        <f t="shared" si="0"/>
        <v/>
      </c>
      <c r="AK26" s="33"/>
      <c r="AL26" s="34"/>
      <c r="AM26" s="35"/>
    </row>
    <row r="27" spans="1:39" ht="15" customHeight="1">
      <c r="A27" s="69"/>
      <c r="B27" s="261"/>
      <c r="C27" s="32"/>
      <c r="D27" s="248" t="str">
        <f>IF(C27="","",VLOOKUP(C27,サービスコード!C5:E47,2,FALSE))</f>
        <v/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/>
      <c r="S27" s="251" t="str">
        <f>IF(C27="","",VLOOKUP(C27,サービスコード!C5:E47,3,FALSE))</f>
        <v/>
      </c>
      <c r="T27" s="252"/>
      <c r="U27" s="252"/>
      <c r="V27" s="253"/>
      <c r="W27" s="254"/>
      <c r="X27" s="255"/>
      <c r="Y27" s="255"/>
      <c r="Z27" s="256"/>
      <c r="AA27" s="251" t="str">
        <f t="shared" si="1"/>
        <v/>
      </c>
      <c r="AB27" s="252"/>
      <c r="AC27" s="252"/>
      <c r="AD27" s="252"/>
      <c r="AE27" s="253"/>
      <c r="AF27" s="276"/>
      <c r="AG27" s="277"/>
      <c r="AH27" s="278"/>
      <c r="AI27" s="82" t="str">
        <f t="shared" si="0"/>
        <v/>
      </c>
    </row>
    <row r="28" spans="1:39" ht="15" customHeight="1">
      <c r="A28" s="69"/>
      <c r="B28" s="261"/>
      <c r="C28" s="32"/>
      <c r="D28" s="248" t="str">
        <f>IF(C28="","",VLOOKUP(C28,サービスコード!C5:E47,2,FALSE))</f>
        <v/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  <c r="S28" s="251" t="str">
        <f>IF(C28="","",VLOOKUP(C28,サービスコード!C5:E47,3,FALSE))</f>
        <v/>
      </c>
      <c r="T28" s="252"/>
      <c r="U28" s="252"/>
      <c r="V28" s="253"/>
      <c r="W28" s="254"/>
      <c r="X28" s="255"/>
      <c r="Y28" s="255"/>
      <c r="Z28" s="256"/>
      <c r="AA28" s="251" t="str">
        <f t="shared" si="1"/>
        <v/>
      </c>
      <c r="AB28" s="252"/>
      <c r="AC28" s="252"/>
      <c r="AD28" s="252"/>
      <c r="AE28" s="253"/>
      <c r="AF28" s="276"/>
      <c r="AG28" s="277"/>
      <c r="AH28" s="278"/>
      <c r="AI28" s="82" t="str">
        <f t="shared" si="0"/>
        <v/>
      </c>
    </row>
    <row r="29" spans="1:39" ht="15" customHeight="1">
      <c r="A29" s="69"/>
      <c r="B29" s="261"/>
      <c r="C29" s="32"/>
      <c r="D29" s="248" t="str">
        <f>IF(C29="","",VLOOKUP(C29,サービスコード!C5:E47,2,FALSE))</f>
        <v/>
      </c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  <c r="S29" s="251" t="str">
        <f>IF(C29="","",VLOOKUP(C29,サービスコード!C5:E47,3,FALSE))</f>
        <v/>
      </c>
      <c r="T29" s="252"/>
      <c r="U29" s="252"/>
      <c r="V29" s="253"/>
      <c r="W29" s="254"/>
      <c r="X29" s="255"/>
      <c r="Y29" s="255"/>
      <c r="Z29" s="256"/>
      <c r="AA29" s="251" t="str">
        <f t="shared" si="1"/>
        <v/>
      </c>
      <c r="AB29" s="252"/>
      <c r="AC29" s="252"/>
      <c r="AD29" s="252"/>
      <c r="AE29" s="253"/>
      <c r="AF29" s="276"/>
      <c r="AG29" s="277"/>
      <c r="AH29" s="278"/>
      <c r="AI29" s="82" t="str">
        <f t="shared" si="0"/>
        <v/>
      </c>
    </row>
    <row r="30" spans="1:39" ht="15" customHeight="1" thickBot="1">
      <c r="A30" s="69"/>
      <c r="B30" s="261"/>
      <c r="C30" s="32"/>
      <c r="D30" s="248" t="str">
        <f>IF(C30="","",VLOOKUP(C30,サービスコード!C5:E47,2,FALSE))</f>
        <v/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tr">
        <f>IF(C30="","",VLOOKUP(C30,サービスコード!C18:E60,3,FALSE))</f>
        <v/>
      </c>
      <c r="T30" s="252"/>
      <c r="U30" s="252"/>
      <c r="V30" s="253"/>
      <c r="W30" s="254"/>
      <c r="X30" s="255"/>
      <c r="Y30" s="255"/>
      <c r="Z30" s="256"/>
      <c r="AA30" s="251" t="str">
        <f t="shared" si="1"/>
        <v/>
      </c>
      <c r="AB30" s="252"/>
      <c r="AC30" s="252"/>
      <c r="AD30" s="252"/>
      <c r="AE30" s="253"/>
      <c r="AF30" s="257"/>
      <c r="AG30" s="258"/>
      <c r="AH30" s="259"/>
      <c r="AI30" s="82" t="str">
        <f t="shared" si="0"/>
        <v/>
      </c>
    </row>
    <row r="31" spans="1:39" ht="16.8" thickTop="1">
      <c r="A31" s="83"/>
      <c r="B31" s="262"/>
      <c r="C31" s="271" t="s">
        <v>46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3"/>
      <c r="AA31" s="60" t="s">
        <v>47</v>
      </c>
      <c r="AB31" s="274" t="str">
        <f>IF(AA17="","",SUM(AA17:AE30))</f>
        <v/>
      </c>
      <c r="AC31" s="274"/>
      <c r="AD31" s="274"/>
      <c r="AE31" s="275"/>
      <c r="AF31" s="84"/>
      <c r="AG31" s="85"/>
      <c r="AH31" s="86"/>
      <c r="AI31" s="87"/>
    </row>
    <row r="32" spans="1:39" ht="10.199999999999999" customHeight="1">
      <c r="A32" s="83"/>
      <c r="B32" s="88"/>
      <c r="C32" s="8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89"/>
      <c r="Z32" s="90"/>
      <c r="AA32" s="91"/>
      <c r="AB32" s="91"/>
      <c r="AC32" s="91"/>
      <c r="AD32" s="91"/>
      <c r="AE32" s="92"/>
      <c r="AF32" s="16"/>
      <c r="AG32" s="16"/>
      <c r="AH32" s="16"/>
      <c r="AI32" s="87"/>
    </row>
    <row r="33" spans="1:38" ht="10.199999999999999" customHeight="1">
      <c r="A33" s="8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</row>
    <row r="34" spans="1:38" ht="15" customHeight="1">
      <c r="A34" s="83"/>
      <c r="B34" s="233"/>
      <c r="C34" s="62"/>
      <c r="D34" s="235" t="s">
        <v>48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 t="s">
        <v>49</v>
      </c>
      <c r="AA34" s="237"/>
      <c r="AB34" s="237"/>
      <c r="AC34" s="237"/>
      <c r="AD34" s="237"/>
      <c r="AE34" s="238"/>
      <c r="AF34" s="236" t="s">
        <v>45</v>
      </c>
      <c r="AG34" s="239"/>
      <c r="AH34" s="240"/>
      <c r="AI34" s="75"/>
    </row>
    <row r="35" spans="1:38" ht="15" customHeight="1">
      <c r="A35" s="83"/>
      <c r="B35" s="234"/>
      <c r="C35" s="62"/>
      <c r="D35" s="241" t="s">
        <v>50</v>
      </c>
      <c r="E35" s="242"/>
      <c r="F35" s="242"/>
      <c r="G35" s="242"/>
      <c r="H35" s="242"/>
      <c r="I35" s="242"/>
      <c r="J35" s="243"/>
      <c r="K35" s="243"/>
      <c r="L35" s="243"/>
      <c r="M35" s="93" t="s">
        <v>51</v>
      </c>
      <c r="N35" s="94"/>
      <c r="O35" s="93"/>
      <c r="P35" s="95"/>
      <c r="Q35" s="93"/>
      <c r="R35" s="244" t="s">
        <v>52</v>
      </c>
      <c r="S35" s="244"/>
      <c r="T35" s="244"/>
      <c r="U35" s="244"/>
      <c r="V35" s="244"/>
      <c r="W35" s="244"/>
      <c r="X35" s="244"/>
      <c r="Y35" s="245"/>
      <c r="Z35" s="96" t="s">
        <v>53</v>
      </c>
      <c r="AA35" s="246" t="str">
        <f>IF(AB31="","",ROUNDUP(AB31*J35%,0))</f>
        <v/>
      </c>
      <c r="AB35" s="246"/>
      <c r="AC35" s="246"/>
      <c r="AD35" s="246"/>
      <c r="AE35" s="247"/>
      <c r="AF35" s="97"/>
      <c r="AG35" s="98"/>
      <c r="AH35" s="99"/>
      <c r="AI35" s="100"/>
    </row>
    <row r="36" spans="1:38" ht="15" customHeight="1">
      <c r="A36" s="8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K36" s="316" t="s">
        <v>77</v>
      </c>
      <c r="AL36" s="317"/>
    </row>
    <row r="37" spans="1:38" ht="15" customHeight="1">
      <c r="A37" s="83"/>
      <c r="B37" s="101"/>
      <c r="C37" s="101"/>
      <c r="D37" s="72"/>
      <c r="E37" s="73"/>
      <c r="F37" s="73"/>
      <c r="G37" s="73"/>
      <c r="H37" s="73"/>
      <c r="I37" s="73"/>
      <c r="J37" s="73"/>
      <c r="K37" s="72" t="s">
        <v>63</v>
      </c>
      <c r="L37" s="73"/>
      <c r="M37" s="73"/>
      <c r="N37" s="73"/>
      <c r="O37" s="73"/>
      <c r="P37" s="73"/>
      <c r="Q37" s="73"/>
      <c r="R37" s="95"/>
      <c r="S37" s="73"/>
      <c r="T37" s="73"/>
      <c r="U37" s="73"/>
      <c r="V37" s="73"/>
      <c r="W37" s="73"/>
      <c r="X37" s="95"/>
      <c r="Y37" s="102"/>
      <c r="Z37" s="251" t="str">
        <f>IF(AA35="","",AB31-AA35)</f>
        <v/>
      </c>
      <c r="AA37" s="252"/>
      <c r="AB37" s="252"/>
      <c r="AC37" s="252"/>
      <c r="AD37" s="252"/>
      <c r="AE37" s="252"/>
      <c r="AF37" s="264" t="s">
        <v>54</v>
      </c>
      <c r="AG37" s="264"/>
      <c r="AH37" s="265"/>
      <c r="AI37" s="71"/>
      <c r="AK37" s="281">
        <f>IF(Z37="",0,1)</f>
        <v>0</v>
      </c>
      <c r="AL37" s="282"/>
    </row>
    <row r="38" spans="1:38" ht="15" customHeight="1">
      <c r="A38" s="83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03"/>
    </row>
    <row r="39" spans="1:38" ht="15" customHeight="1">
      <c r="A39" s="83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03"/>
    </row>
    <row r="40" spans="1:38" ht="15" customHeight="1">
      <c r="A40" s="83"/>
      <c r="B40" s="62"/>
      <c r="C40" s="62"/>
      <c r="D40" s="89"/>
      <c r="E40" s="89"/>
      <c r="F40" s="89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266">
        <v>0</v>
      </c>
      <c r="T40" s="154"/>
      <c r="U40" s="154"/>
      <c r="V40" s="154"/>
      <c r="W40" s="154"/>
      <c r="X40" s="155"/>
      <c r="Y40" s="266" t="s">
        <v>55</v>
      </c>
      <c r="Z40" s="154"/>
      <c r="AA40" s="155"/>
      <c r="AB40" s="267"/>
      <c r="AC40" s="268"/>
      <c r="AD40" s="268"/>
      <c r="AE40" s="269"/>
      <c r="AF40" s="270" t="s">
        <v>56</v>
      </c>
      <c r="AG40" s="270"/>
      <c r="AH40" s="270"/>
      <c r="AI40" s="103"/>
    </row>
    <row r="41" spans="1:38" ht="15" customHeight="1">
      <c r="A41" s="8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03"/>
    </row>
    <row r="42" spans="1:38" ht="15" customHeight="1">
      <c r="A42" s="10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105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</mergeCells>
  <phoneticPr fontId="2"/>
  <conditionalFormatting sqref="C17:AF30">
    <cfRule type="expression" dxfId="1" priority="1" stopIfTrue="1">
      <formula>COUNTIF($C$17:$C$30,$C17)&gt;1</formula>
    </cfRule>
  </conditionalFormatting>
  <dataValidations count="1">
    <dataValidation type="list" allowBlank="1" showInputMessage="1" showErrorMessage="1" sqref="J35" xr:uid="{BFF3858E-AA1D-4EEF-85D0-12994DF92B8A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D31AA-27C6-4EF1-8E75-E47059AD0824}">
  <sheetPr>
    <pageSetUpPr fitToPage="1"/>
  </sheetPr>
  <dimension ref="A1:AM42"/>
  <sheetViews>
    <sheetView workbookViewId="0">
      <selection activeCell="AQ33" sqref="AQ33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1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 t="s">
        <v>32</v>
      </c>
    </row>
    <row r="2" spans="1: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6"/>
    </row>
    <row r="3" spans="1:35" ht="13.8">
      <c r="A3" s="283" t="s">
        <v>33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5"/>
    </row>
    <row r="4" spans="1:35">
      <c r="A4" s="286" t="s">
        <v>34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8"/>
    </row>
    <row r="5" spans="1:3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1"/>
    </row>
    <row r="6" spans="1:35" ht="27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36" t="s">
        <v>10</v>
      </c>
      <c r="T6" s="239"/>
      <c r="U6" s="239"/>
      <c r="V6" s="239"/>
      <c r="W6" s="240"/>
      <c r="X6" s="289" t="str">
        <f>IF(請求書!F10="","",請求書!$F$10)</f>
        <v/>
      </c>
      <c r="Y6" s="290"/>
      <c r="Z6" s="291" t="str">
        <f>IF(請求書!I10="","",請求書!$I$10)</f>
        <v/>
      </c>
      <c r="AA6" s="292"/>
      <c r="AB6" s="74" t="s">
        <v>11</v>
      </c>
      <c r="AC6" s="289" t="str">
        <f>IF(請求書!O10="","",請求書!$O$10)</f>
        <v/>
      </c>
      <c r="AD6" s="290"/>
      <c r="AE6" s="293" t="str">
        <f>IF(請求書!R10="","",請求書!$R$10)</f>
        <v/>
      </c>
      <c r="AF6" s="292"/>
      <c r="AG6" s="294" t="s">
        <v>12</v>
      </c>
      <c r="AH6" s="238"/>
      <c r="AI6" s="75"/>
    </row>
    <row r="7" spans="1:3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</row>
    <row r="8" spans="1:35" ht="27" customHeight="1">
      <c r="A8" s="69"/>
      <c r="B8" s="295" t="s">
        <v>35</v>
      </c>
      <c r="C8" s="296"/>
      <c r="D8" s="297"/>
      <c r="E8" s="29"/>
      <c r="F8" s="30"/>
      <c r="G8" s="30"/>
      <c r="H8" s="30"/>
      <c r="I8" s="30"/>
      <c r="J8" s="30"/>
      <c r="K8" s="30"/>
      <c r="L8" s="30"/>
      <c r="M8" s="30"/>
      <c r="N8" s="31"/>
      <c r="O8" s="62"/>
      <c r="P8" s="62"/>
      <c r="Q8" s="236" t="s">
        <v>36</v>
      </c>
      <c r="R8" s="239"/>
      <c r="S8" s="239"/>
      <c r="T8" s="239"/>
      <c r="U8" s="239"/>
      <c r="V8" s="239"/>
      <c r="W8" s="239"/>
      <c r="X8" s="240"/>
      <c r="Y8" s="76" t="str">
        <f>IF(請求書!V22="","",請求書!$V$22)</f>
        <v/>
      </c>
      <c r="Z8" s="77" t="str">
        <f>IF(請求書!Y22="","",請求書!$Y$22)</f>
        <v/>
      </c>
      <c r="AA8" s="77" t="str">
        <f>IF(請求書!AB22="","",請求書!$AB$22)</f>
        <v/>
      </c>
      <c r="AB8" s="77" t="str">
        <f>IF(請求書!AE22="","",請求書!$AE$22)</f>
        <v/>
      </c>
      <c r="AC8" s="77" t="str">
        <f>IF(請求書!AH22="","",請求書!$AH$22)</f>
        <v/>
      </c>
      <c r="AD8" s="77" t="str">
        <f>IF(請求書!AK22="","",請求書!$AK$22)</f>
        <v/>
      </c>
      <c r="AE8" s="77" t="str">
        <f>IF(請求書!AN22="","",請求書!$AN$22)</f>
        <v/>
      </c>
      <c r="AF8" s="77" t="str">
        <f>IF(請求書!AQ22="","",請求書!$AQ$22)</f>
        <v/>
      </c>
      <c r="AG8" s="77" t="str">
        <f>IF(請求書!AT22="","",請求書!$AT$22)</f>
        <v/>
      </c>
      <c r="AH8" s="78" t="str">
        <f>IF(請求書!AW22="","",請求書!$AW$22)</f>
        <v/>
      </c>
      <c r="AI8" s="75"/>
    </row>
    <row r="9" spans="1:35" ht="12.6" customHeight="1">
      <c r="A9" s="69"/>
      <c r="B9" s="298" t="s">
        <v>58</v>
      </c>
      <c r="C9" s="299"/>
      <c r="D9" s="300"/>
      <c r="E9" s="307"/>
      <c r="F9" s="308"/>
      <c r="G9" s="308"/>
      <c r="H9" s="308"/>
      <c r="I9" s="308"/>
      <c r="J9" s="308"/>
      <c r="K9" s="308"/>
      <c r="L9" s="308"/>
      <c r="M9" s="308"/>
      <c r="N9" s="309"/>
      <c r="O9" s="62"/>
      <c r="P9" s="62"/>
      <c r="Q9" s="298" t="s">
        <v>37</v>
      </c>
      <c r="R9" s="299"/>
      <c r="S9" s="299"/>
      <c r="T9" s="299"/>
      <c r="U9" s="300"/>
      <c r="V9" s="298" t="str">
        <f>IF(請求書!AB26="","",請求書!$AB$26)</f>
        <v/>
      </c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79"/>
    </row>
    <row r="10" spans="1:35">
      <c r="A10" s="69"/>
      <c r="B10" s="301"/>
      <c r="C10" s="302"/>
      <c r="D10" s="303"/>
      <c r="E10" s="310"/>
      <c r="F10" s="311"/>
      <c r="G10" s="311"/>
      <c r="H10" s="311"/>
      <c r="I10" s="311"/>
      <c r="J10" s="311"/>
      <c r="K10" s="311"/>
      <c r="L10" s="311"/>
      <c r="M10" s="311"/>
      <c r="N10" s="312"/>
      <c r="O10" s="62"/>
      <c r="P10" s="62"/>
      <c r="Q10" s="301"/>
      <c r="R10" s="302"/>
      <c r="S10" s="302"/>
      <c r="T10" s="302"/>
      <c r="U10" s="303"/>
      <c r="V10" s="301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79"/>
    </row>
    <row r="11" spans="1:35">
      <c r="A11" s="69"/>
      <c r="B11" s="304"/>
      <c r="C11" s="305"/>
      <c r="D11" s="306"/>
      <c r="E11" s="313"/>
      <c r="F11" s="314"/>
      <c r="G11" s="314"/>
      <c r="H11" s="314"/>
      <c r="I11" s="314"/>
      <c r="J11" s="314"/>
      <c r="K11" s="314"/>
      <c r="L11" s="314"/>
      <c r="M11" s="314"/>
      <c r="N11" s="315"/>
      <c r="O11" s="62"/>
      <c r="P11" s="62"/>
      <c r="Q11" s="301"/>
      <c r="R11" s="302"/>
      <c r="S11" s="302"/>
      <c r="T11" s="302"/>
      <c r="U11" s="303"/>
      <c r="V11" s="301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3"/>
      <c r="AI11" s="79"/>
    </row>
    <row r="12" spans="1:35">
      <c r="A12" s="69"/>
      <c r="B12" s="298" t="s">
        <v>38</v>
      </c>
      <c r="C12" s="299"/>
      <c r="D12" s="300"/>
      <c r="E12" s="307"/>
      <c r="F12" s="308"/>
      <c r="G12" s="308"/>
      <c r="H12" s="308"/>
      <c r="I12" s="308"/>
      <c r="J12" s="308"/>
      <c r="K12" s="308"/>
      <c r="L12" s="308"/>
      <c r="M12" s="308"/>
      <c r="N12" s="309"/>
      <c r="O12" s="62"/>
      <c r="P12" s="62"/>
      <c r="Q12" s="301"/>
      <c r="R12" s="302"/>
      <c r="S12" s="302"/>
      <c r="T12" s="302"/>
      <c r="U12" s="303"/>
      <c r="V12" s="301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3"/>
      <c r="AI12" s="79"/>
    </row>
    <row r="13" spans="1:35">
      <c r="A13" s="69"/>
      <c r="B13" s="301"/>
      <c r="C13" s="302"/>
      <c r="D13" s="303"/>
      <c r="E13" s="310"/>
      <c r="F13" s="311"/>
      <c r="G13" s="311"/>
      <c r="H13" s="311"/>
      <c r="I13" s="311"/>
      <c r="J13" s="311"/>
      <c r="K13" s="311"/>
      <c r="L13" s="311"/>
      <c r="M13" s="311"/>
      <c r="N13" s="312"/>
      <c r="O13" s="62"/>
      <c r="P13" s="62"/>
      <c r="Q13" s="301"/>
      <c r="R13" s="302"/>
      <c r="S13" s="302"/>
      <c r="T13" s="302"/>
      <c r="U13" s="303"/>
      <c r="V13" s="301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3"/>
      <c r="AI13" s="79"/>
    </row>
    <row r="14" spans="1:35">
      <c r="A14" s="69"/>
      <c r="B14" s="304"/>
      <c r="C14" s="305"/>
      <c r="D14" s="306"/>
      <c r="E14" s="313"/>
      <c r="F14" s="314"/>
      <c r="G14" s="314"/>
      <c r="H14" s="314"/>
      <c r="I14" s="314"/>
      <c r="J14" s="314"/>
      <c r="K14" s="314"/>
      <c r="L14" s="314"/>
      <c r="M14" s="314"/>
      <c r="N14" s="315"/>
      <c r="O14" s="62"/>
      <c r="P14" s="62"/>
      <c r="Q14" s="304"/>
      <c r="R14" s="305"/>
      <c r="S14" s="305"/>
      <c r="T14" s="305"/>
      <c r="U14" s="306"/>
      <c r="V14" s="304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6"/>
      <c r="AI14" s="79"/>
    </row>
    <row r="15" spans="1:3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5"/>
      <c r="AI15" s="68"/>
    </row>
    <row r="16" spans="1:35" ht="15" customHeight="1">
      <c r="A16" s="69"/>
      <c r="B16" s="260" t="s">
        <v>39</v>
      </c>
      <c r="C16" s="80" t="s">
        <v>40</v>
      </c>
      <c r="D16" s="263" t="s">
        <v>41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  <c r="S16" s="236" t="s">
        <v>42</v>
      </c>
      <c r="T16" s="239"/>
      <c r="U16" s="239"/>
      <c r="V16" s="240"/>
      <c r="W16" s="236" t="s">
        <v>43</v>
      </c>
      <c r="X16" s="239"/>
      <c r="Y16" s="239"/>
      <c r="Z16" s="240"/>
      <c r="AA16" s="236" t="s">
        <v>44</v>
      </c>
      <c r="AB16" s="239"/>
      <c r="AC16" s="239"/>
      <c r="AD16" s="239"/>
      <c r="AE16" s="240"/>
      <c r="AF16" s="236" t="s">
        <v>45</v>
      </c>
      <c r="AG16" s="239"/>
      <c r="AH16" s="240"/>
      <c r="AI16" s="81"/>
    </row>
    <row r="17" spans="1:39" ht="15" customHeight="1">
      <c r="A17" s="69"/>
      <c r="B17" s="261"/>
      <c r="C17" s="32"/>
      <c r="D17" s="248" t="str">
        <f>IF(C17="","",VLOOKUP(C17,サービスコード!C5:E47,2,FALSE))</f>
        <v/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50"/>
      <c r="S17" s="251" t="str">
        <f>IF(C17="","",VLOOKUP(C17,サービスコード!C5:E47,3,FALSE))</f>
        <v/>
      </c>
      <c r="T17" s="252"/>
      <c r="U17" s="252"/>
      <c r="V17" s="253"/>
      <c r="W17" s="254"/>
      <c r="X17" s="255"/>
      <c r="Y17" s="255"/>
      <c r="Z17" s="256"/>
      <c r="AA17" s="251" t="str">
        <f>IF(C17="","",S17*W17)</f>
        <v/>
      </c>
      <c r="AB17" s="252"/>
      <c r="AC17" s="252"/>
      <c r="AD17" s="252"/>
      <c r="AE17" s="253"/>
      <c r="AF17" s="276"/>
      <c r="AG17" s="277"/>
      <c r="AH17" s="278"/>
      <c r="AI17" s="82" t="str">
        <f t="shared" ref="AI17:AI30" si="0">IF(COUNTIF(C$17:C$30,C17)&gt;1,"★同じサービスコードは一行にまとめてください。","")</f>
        <v/>
      </c>
    </row>
    <row r="18" spans="1:39" ht="15" customHeight="1">
      <c r="A18" s="69"/>
      <c r="B18" s="261"/>
      <c r="C18" s="32"/>
      <c r="D18" s="248" t="str">
        <f>IF(C18="","",VLOOKUP(C18,サービスコード!C5:E47,2,FALSE))</f>
        <v/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50"/>
      <c r="S18" s="251" t="str">
        <f>IF(C18="","",VLOOKUP(C18,サービスコード!C5:E47,3,FALSE))</f>
        <v/>
      </c>
      <c r="T18" s="252"/>
      <c r="U18" s="252"/>
      <c r="V18" s="253"/>
      <c r="W18" s="254"/>
      <c r="X18" s="255"/>
      <c r="Y18" s="255"/>
      <c r="Z18" s="256"/>
      <c r="AA18" s="251" t="str">
        <f t="shared" ref="AA18:AA30" si="1">IF(C18="","",S18*W18)</f>
        <v/>
      </c>
      <c r="AB18" s="252"/>
      <c r="AC18" s="252"/>
      <c r="AD18" s="252"/>
      <c r="AE18" s="253"/>
      <c r="AF18" s="276"/>
      <c r="AG18" s="277"/>
      <c r="AH18" s="278"/>
      <c r="AI18" s="82" t="str">
        <f t="shared" si="0"/>
        <v/>
      </c>
    </row>
    <row r="19" spans="1:39" ht="15" customHeight="1">
      <c r="A19" s="69"/>
      <c r="B19" s="261"/>
      <c r="C19" s="32"/>
      <c r="D19" s="248" t="str">
        <f>IF(C19="","",VLOOKUP(C19,サービスコード!C5:E47,2,FALSE))</f>
        <v/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50"/>
      <c r="S19" s="251" t="str">
        <f>IF(C19="","",VLOOKUP(C19,サービスコード!C5:E47,3,FALSE))</f>
        <v/>
      </c>
      <c r="T19" s="252"/>
      <c r="U19" s="252"/>
      <c r="V19" s="253"/>
      <c r="W19" s="254"/>
      <c r="X19" s="255"/>
      <c r="Y19" s="255"/>
      <c r="Z19" s="256"/>
      <c r="AA19" s="251" t="str">
        <f t="shared" si="1"/>
        <v/>
      </c>
      <c r="AB19" s="252"/>
      <c r="AC19" s="252"/>
      <c r="AD19" s="252"/>
      <c r="AE19" s="253"/>
      <c r="AF19" s="276"/>
      <c r="AG19" s="277"/>
      <c r="AH19" s="278"/>
      <c r="AI19" s="82" t="str">
        <f t="shared" si="0"/>
        <v/>
      </c>
    </row>
    <row r="20" spans="1:39" ht="15" customHeight="1">
      <c r="A20" s="69"/>
      <c r="B20" s="261"/>
      <c r="C20" s="32"/>
      <c r="D20" s="248" t="str">
        <f>IF(C20="","",VLOOKUP(C20,サービスコード!C5:E47,2,FALSE))</f>
        <v/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  <c r="S20" s="251" t="str">
        <f>IF(C20="","",VLOOKUP(C20,サービスコード!C5:E47,3,FALSE))</f>
        <v/>
      </c>
      <c r="T20" s="252"/>
      <c r="U20" s="252"/>
      <c r="V20" s="253"/>
      <c r="W20" s="254"/>
      <c r="X20" s="255"/>
      <c r="Y20" s="255"/>
      <c r="Z20" s="256"/>
      <c r="AA20" s="251" t="str">
        <f t="shared" si="1"/>
        <v/>
      </c>
      <c r="AB20" s="252"/>
      <c r="AC20" s="252"/>
      <c r="AD20" s="252"/>
      <c r="AE20" s="253"/>
      <c r="AF20" s="276"/>
      <c r="AG20" s="277"/>
      <c r="AH20" s="278"/>
      <c r="AI20" s="82" t="str">
        <f t="shared" si="0"/>
        <v/>
      </c>
    </row>
    <row r="21" spans="1:39" ht="15" customHeight="1">
      <c r="A21" s="69"/>
      <c r="B21" s="261"/>
      <c r="C21" s="32"/>
      <c r="D21" s="248" t="str">
        <f>IF(C21="","",VLOOKUP(C21,サービスコード!C5:E47,2,FALSE))</f>
        <v/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50"/>
      <c r="S21" s="251" t="str">
        <f>IF(C21="","",VLOOKUP(C21,サービスコード!C5:E47,3,FALSE))</f>
        <v/>
      </c>
      <c r="T21" s="252"/>
      <c r="U21" s="252"/>
      <c r="V21" s="253"/>
      <c r="W21" s="254"/>
      <c r="X21" s="255"/>
      <c r="Y21" s="255"/>
      <c r="Z21" s="256"/>
      <c r="AA21" s="251" t="str">
        <f t="shared" si="1"/>
        <v/>
      </c>
      <c r="AB21" s="252"/>
      <c r="AC21" s="252"/>
      <c r="AD21" s="252"/>
      <c r="AE21" s="253"/>
      <c r="AF21" s="276"/>
      <c r="AG21" s="277"/>
      <c r="AH21" s="278"/>
      <c r="AI21" s="82" t="str">
        <f t="shared" si="0"/>
        <v/>
      </c>
    </row>
    <row r="22" spans="1:39" ht="15" customHeight="1">
      <c r="A22" s="69"/>
      <c r="B22" s="261"/>
      <c r="C22" s="32"/>
      <c r="D22" s="248" t="str">
        <f>IF(C22="","",VLOOKUP(C22,サービスコード!C5:E47,2,FALSE))</f>
        <v/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/>
      <c r="S22" s="251" t="str">
        <f>IF(C22="","",VLOOKUP(C22,サービスコード!C5:E47,3,FALSE))</f>
        <v/>
      </c>
      <c r="T22" s="252"/>
      <c r="U22" s="252"/>
      <c r="V22" s="253"/>
      <c r="W22" s="254"/>
      <c r="X22" s="255"/>
      <c r="Y22" s="255"/>
      <c r="Z22" s="256"/>
      <c r="AA22" s="251" t="str">
        <f t="shared" si="1"/>
        <v/>
      </c>
      <c r="AB22" s="252"/>
      <c r="AC22" s="252"/>
      <c r="AD22" s="252"/>
      <c r="AE22" s="253"/>
      <c r="AF22" s="276"/>
      <c r="AG22" s="277"/>
      <c r="AH22" s="278"/>
      <c r="AI22" s="82" t="str">
        <f t="shared" si="0"/>
        <v/>
      </c>
    </row>
    <row r="23" spans="1:39" ht="15" customHeight="1">
      <c r="A23" s="69"/>
      <c r="B23" s="261"/>
      <c r="C23" s="32"/>
      <c r="D23" s="248" t="str">
        <f>IF(C23="","",VLOOKUP(C23,サービスコード!C5:E47,2,FALSE))</f>
        <v/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50"/>
      <c r="S23" s="251" t="str">
        <f>IF(C23="","",VLOOKUP(C23,サービスコード!C5:E47,3,FALSE))</f>
        <v/>
      </c>
      <c r="T23" s="252"/>
      <c r="U23" s="252"/>
      <c r="V23" s="253"/>
      <c r="W23" s="254"/>
      <c r="X23" s="255"/>
      <c r="Y23" s="255"/>
      <c r="Z23" s="256"/>
      <c r="AA23" s="251" t="str">
        <f t="shared" si="1"/>
        <v/>
      </c>
      <c r="AB23" s="252"/>
      <c r="AC23" s="252"/>
      <c r="AD23" s="252"/>
      <c r="AE23" s="253"/>
      <c r="AF23" s="276"/>
      <c r="AG23" s="277"/>
      <c r="AH23" s="278"/>
      <c r="AI23" s="82" t="str">
        <f t="shared" si="0"/>
        <v/>
      </c>
      <c r="AK23" s="33"/>
      <c r="AL23" s="34"/>
      <c r="AM23" s="35"/>
    </row>
    <row r="24" spans="1:39" ht="15" customHeight="1">
      <c r="A24" s="69"/>
      <c r="B24" s="261"/>
      <c r="C24" s="32"/>
      <c r="D24" s="248" t="str">
        <f>IF(C24="","",VLOOKUP(C24,サービスコード!C5:E47,2,FALSE))</f>
        <v/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50"/>
      <c r="S24" s="251" t="str">
        <f>IF(C24="","",VLOOKUP(C24,サービスコード!C5:E47,3,FALSE))</f>
        <v/>
      </c>
      <c r="T24" s="252"/>
      <c r="U24" s="252"/>
      <c r="V24" s="253"/>
      <c r="W24" s="254"/>
      <c r="X24" s="255"/>
      <c r="Y24" s="255"/>
      <c r="Z24" s="256"/>
      <c r="AA24" s="251" t="str">
        <f t="shared" si="1"/>
        <v/>
      </c>
      <c r="AB24" s="252"/>
      <c r="AC24" s="252"/>
      <c r="AD24" s="252"/>
      <c r="AE24" s="253"/>
      <c r="AF24" s="276"/>
      <c r="AG24" s="277"/>
      <c r="AH24" s="278"/>
      <c r="AI24" s="82" t="str">
        <f t="shared" si="0"/>
        <v/>
      </c>
      <c r="AK24" s="33"/>
      <c r="AL24" s="34"/>
      <c r="AM24" s="35"/>
    </row>
    <row r="25" spans="1:39" ht="15" customHeight="1">
      <c r="A25" s="69"/>
      <c r="B25" s="261"/>
      <c r="C25" s="32"/>
      <c r="D25" s="248" t="str">
        <f>IF(C25="","",VLOOKUP(C25,サービスコード!C5:E47,2,FALSE))</f>
        <v/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251" t="str">
        <f>IF(C25="","",VLOOKUP(C25,サービスコード!C5:E47,3,FALSE))</f>
        <v/>
      </c>
      <c r="T25" s="252"/>
      <c r="U25" s="252"/>
      <c r="V25" s="253"/>
      <c r="W25" s="254"/>
      <c r="X25" s="255"/>
      <c r="Y25" s="255"/>
      <c r="Z25" s="256"/>
      <c r="AA25" s="251" t="str">
        <f t="shared" si="1"/>
        <v/>
      </c>
      <c r="AB25" s="252"/>
      <c r="AC25" s="252"/>
      <c r="AD25" s="252"/>
      <c r="AE25" s="253"/>
      <c r="AF25" s="276"/>
      <c r="AG25" s="277"/>
      <c r="AH25" s="278"/>
      <c r="AI25" s="82" t="str">
        <f t="shared" si="0"/>
        <v/>
      </c>
      <c r="AK25" s="33"/>
      <c r="AL25" s="34"/>
      <c r="AM25" s="35"/>
    </row>
    <row r="26" spans="1:39" ht="15" customHeight="1">
      <c r="A26" s="69"/>
      <c r="B26" s="261"/>
      <c r="C26" s="32"/>
      <c r="D26" s="248" t="str">
        <f>IF(C26="","",VLOOKUP(C26,サービスコード!C5:E47,2,FALSE))</f>
        <v/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50"/>
      <c r="S26" s="251" t="str">
        <f>IF(C26="","",VLOOKUP(C26,サービスコード!C5:E47,3,FALSE))</f>
        <v/>
      </c>
      <c r="T26" s="252"/>
      <c r="U26" s="252"/>
      <c r="V26" s="253"/>
      <c r="W26" s="254"/>
      <c r="X26" s="255"/>
      <c r="Y26" s="255"/>
      <c r="Z26" s="256"/>
      <c r="AA26" s="251" t="str">
        <f t="shared" si="1"/>
        <v/>
      </c>
      <c r="AB26" s="252"/>
      <c r="AC26" s="252"/>
      <c r="AD26" s="252"/>
      <c r="AE26" s="253"/>
      <c r="AF26" s="276"/>
      <c r="AG26" s="277"/>
      <c r="AH26" s="278"/>
      <c r="AI26" s="82" t="str">
        <f t="shared" si="0"/>
        <v/>
      </c>
      <c r="AK26" s="33"/>
      <c r="AL26" s="34"/>
      <c r="AM26" s="35"/>
    </row>
    <row r="27" spans="1:39" ht="15" customHeight="1">
      <c r="A27" s="69"/>
      <c r="B27" s="261"/>
      <c r="C27" s="32"/>
      <c r="D27" s="248" t="str">
        <f>IF(C27="","",VLOOKUP(C27,サービスコード!C5:E47,2,FALSE))</f>
        <v/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/>
      <c r="S27" s="251" t="str">
        <f>IF(C27="","",VLOOKUP(C27,サービスコード!C5:E47,3,FALSE))</f>
        <v/>
      </c>
      <c r="T27" s="252"/>
      <c r="U27" s="252"/>
      <c r="V27" s="253"/>
      <c r="W27" s="254"/>
      <c r="X27" s="255"/>
      <c r="Y27" s="255"/>
      <c r="Z27" s="256"/>
      <c r="AA27" s="251" t="str">
        <f t="shared" si="1"/>
        <v/>
      </c>
      <c r="AB27" s="252"/>
      <c r="AC27" s="252"/>
      <c r="AD27" s="252"/>
      <c r="AE27" s="253"/>
      <c r="AF27" s="276"/>
      <c r="AG27" s="277"/>
      <c r="AH27" s="278"/>
      <c r="AI27" s="82" t="str">
        <f t="shared" si="0"/>
        <v/>
      </c>
    </row>
    <row r="28" spans="1:39" ht="15" customHeight="1">
      <c r="A28" s="69"/>
      <c r="B28" s="261"/>
      <c r="C28" s="32"/>
      <c r="D28" s="248" t="str">
        <f>IF(C28="","",VLOOKUP(C28,サービスコード!C5:E47,2,FALSE))</f>
        <v/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  <c r="S28" s="251" t="str">
        <f>IF(C28="","",VLOOKUP(C28,サービスコード!C5:E47,3,FALSE))</f>
        <v/>
      </c>
      <c r="T28" s="252"/>
      <c r="U28" s="252"/>
      <c r="V28" s="253"/>
      <c r="W28" s="254"/>
      <c r="X28" s="255"/>
      <c r="Y28" s="255"/>
      <c r="Z28" s="256"/>
      <c r="AA28" s="251" t="str">
        <f t="shared" si="1"/>
        <v/>
      </c>
      <c r="AB28" s="252"/>
      <c r="AC28" s="252"/>
      <c r="AD28" s="252"/>
      <c r="AE28" s="253"/>
      <c r="AF28" s="276"/>
      <c r="AG28" s="277"/>
      <c r="AH28" s="278"/>
      <c r="AI28" s="82" t="str">
        <f t="shared" si="0"/>
        <v/>
      </c>
    </row>
    <row r="29" spans="1:39" ht="15" customHeight="1">
      <c r="A29" s="69"/>
      <c r="B29" s="261"/>
      <c r="C29" s="32"/>
      <c r="D29" s="248" t="str">
        <f>IF(C29="","",VLOOKUP(C29,サービスコード!C5:E47,2,FALSE))</f>
        <v/>
      </c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  <c r="S29" s="251" t="str">
        <f>IF(C29="","",VLOOKUP(C29,サービスコード!C5:E47,3,FALSE))</f>
        <v/>
      </c>
      <c r="T29" s="252"/>
      <c r="U29" s="252"/>
      <c r="V29" s="253"/>
      <c r="W29" s="254"/>
      <c r="X29" s="255"/>
      <c r="Y29" s="255"/>
      <c r="Z29" s="256"/>
      <c r="AA29" s="251" t="str">
        <f t="shared" si="1"/>
        <v/>
      </c>
      <c r="AB29" s="252"/>
      <c r="AC29" s="252"/>
      <c r="AD29" s="252"/>
      <c r="AE29" s="253"/>
      <c r="AF29" s="276"/>
      <c r="AG29" s="277"/>
      <c r="AH29" s="278"/>
      <c r="AI29" s="82" t="str">
        <f t="shared" si="0"/>
        <v/>
      </c>
    </row>
    <row r="30" spans="1:39" ht="15" customHeight="1" thickBot="1">
      <c r="A30" s="69"/>
      <c r="B30" s="261"/>
      <c r="C30" s="32"/>
      <c r="D30" s="248" t="str">
        <f>IF(C30="","",VLOOKUP(C30,サービスコード!C5:E47,2,FALSE))</f>
        <v/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tr">
        <f>IF(C30="","",VLOOKUP(C30,サービスコード!C18:E60,3,FALSE))</f>
        <v/>
      </c>
      <c r="T30" s="252"/>
      <c r="U30" s="252"/>
      <c r="V30" s="253"/>
      <c r="W30" s="254"/>
      <c r="X30" s="255"/>
      <c r="Y30" s="255"/>
      <c r="Z30" s="256"/>
      <c r="AA30" s="251" t="str">
        <f t="shared" si="1"/>
        <v/>
      </c>
      <c r="AB30" s="252"/>
      <c r="AC30" s="252"/>
      <c r="AD30" s="252"/>
      <c r="AE30" s="253"/>
      <c r="AF30" s="257"/>
      <c r="AG30" s="258"/>
      <c r="AH30" s="259"/>
      <c r="AI30" s="82" t="str">
        <f t="shared" si="0"/>
        <v/>
      </c>
    </row>
    <row r="31" spans="1:39" ht="16.8" thickTop="1">
      <c r="A31" s="83"/>
      <c r="B31" s="262"/>
      <c r="C31" s="271" t="s">
        <v>46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3"/>
      <c r="AA31" s="60" t="s">
        <v>47</v>
      </c>
      <c r="AB31" s="274" t="str">
        <f>IF(AA17="","",SUM(AA17:AE30))</f>
        <v/>
      </c>
      <c r="AC31" s="274"/>
      <c r="AD31" s="274"/>
      <c r="AE31" s="275"/>
      <c r="AF31" s="84"/>
      <c r="AG31" s="85"/>
      <c r="AH31" s="86"/>
      <c r="AI31" s="87"/>
    </row>
    <row r="32" spans="1:39" ht="10.199999999999999" customHeight="1">
      <c r="A32" s="83"/>
      <c r="B32" s="88"/>
      <c r="C32" s="8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89"/>
      <c r="Z32" s="90"/>
      <c r="AA32" s="91"/>
      <c r="AB32" s="91"/>
      <c r="AC32" s="91"/>
      <c r="AD32" s="91"/>
      <c r="AE32" s="92"/>
      <c r="AF32" s="16"/>
      <c r="AG32" s="16"/>
      <c r="AH32" s="16"/>
      <c r="AI32" s="87"/>
    </row>
    <row r="33" spans="1:38" ht="10.199999999999999" customHeight="1">
      <c r="A33" s="8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</row>
    <row r="34" spans="1:38" ht="15" customHeight="1">
      <c r="A34" s="83"/>
      <c r="B34" s="233"/>
      <c r="C34" s="62"/>
      <c r="D34" s="235" t="s">
        <v>48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 t="s">
        <v>49</v>
      </c>
      <c r="AA34" s="237"/>
      <c r="AB34" s="237"/>
      <c r="AC34" s="237"/>
      <c r="AD34" s="237"/>
      <c r="AE34" s="238"/>
      <c r="AF34" s="236" t="s">
        <v>45</v>
      </c>
      <c r="AG34" s="239"/>
      <c r="AH34" s="240"/>
      <c r="AI34" s="75"/>
    </row>
    <row r="35" spans="1:38" ht="15" customHeight="1">
      <c r="A35" s="83"/>
      <c r="B35" s="234"/>
      <c r="C35" s="62"/>
      <c r="D35" s="241" t="s">
        <v>50</v>
      </c>
      <c r="E35" s="242"/>
      <c r="F35" s="242"/>
      <c r="G35" s="242"/>
      <c r="H35" s="242"/>
      <c r="I35" s="242"/>
      <c r="J35" s="243"/>
      <c r="K35" s="243"/>
      <c r="L35" s="243"/>
      <c r="M35" s="93" t="s">
        <v>51</v>
      </c>
      <c r="N35" s="94"/>
      <c r="O35" s="93"/>
      <c r="P35" s="95"/>
      <c r="Q35" s="93"/>
      <c r="R35" s="244" t="s">
        <v>52</v>
      </c>
      <c r="S35" s="244"/>
      <c r="T35" s="244"/>
      <c r="U35" s="244"/>
      <c r="V35" s="244"/>
      <c r="W35" s="244"/>
      <c r="X35" s="244"/>
      <c r="Y35" s="245"/>
      <c r="Z35" s="96" t="s">
        <v>53</v>
      </c>
      <c r="AA35" s="246" t="str">
        <f>IF(AB31="","",ROUNDUP(AB31*J35%,0))</f>
        <v/>
      </c>
      <c r="AB35" s="246"/>
      <c r="AC35" s="246"/>
      <c r="AD35" s="246"/>
      <c r="AE35" s="247"/>
      <c r="AF35" s="97"/>
      <c r="AG35" s="98"/>
      <c r="AH35" s="99"/>
      <c r="AI35" s="100"/>
    </row>
    <row r="36" spans="1:38" ht="15" customHeight="1">
      <c r="A36" s="8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K36" s="316" t="s">
        <v>77</v>
      </c>
      <c r="AL36" s="317"/>
    </row>
    <row r="37" spans="1:38" ht="15" customHeight="1">
      <c r="A37" s="83"/>
      <c r="B37" s="101"/>
      <c r="C37" s="101"/>
      <c r="D37" s="72"/>
      <c r="E37" s="73"/>
      <c r="F37" s="73"/>
      <c r="G37" s="73"/>
      <c r="H37" s="73"/>
      <c r="I37" s="73"/>
      <c r="J37" s="73"/>
      <c r="K37" s="72" t="s">
        <v>63</v>
      </c>
      <c r="L37" s="73"/>
      <c r="M37" s="73"/>
      <c r="N37" s="73"/>
      <c r="O37" s="73"/>
      <c r="P37" s="73"/>
      <c r="Q37" s="73"/>
      <c r="R37" s="95"/>
      <c r="S37" s="73"/>
      <c r="T37" s="73"/>
      <c r="U37" s="73"/>
      <c r="V37" s="73"/>
      <c r="W37" s="73"/>
      <c r="X37" s="95"/>
      <c r="Y37" s="102"/>
      <c r="Z37" s="251" t="str">
        <f>IF(AA35="","",AB31-AA35)</f>
        <v/>
      </c>
      <c r="AA37" s="252"/>
      <c r="AB37" s="252"/>
      <c r="AC37" s="252"/>
      <c r="AD37" s="252"/>
      <c r="AE37" s="252"/>
      <c r="AF37" s="264" t="s">
        <v>54</v>
      </c>
      <c r="AG37" s="264"/>
      <c r="AH37" s="265"/>
      <c r="AI37" s="71"/>
      <c r="AK37" s="281">
        <f>IF(Z37="",0,1)</f>
        <v>0</v>
      </c>
      <c r="AL37" s="282"/>
    </row>
    <row r="38" spans="1:38" ht="15" customHeight="1">
      <c r="A38" s="83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03"/>
    </row>
    <row r="39" spans="1:38" ht="15" customHeight="1">
      <c r="A39" s="83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03"/>
    </row>
    <row r="40" spans="1:38" ht="15" customHeight="1">
      <c r="A40" s="83"/>
      <c r="B40" s="62"/>
      <c r="C40" s="62"/>
      <c r="D40" s="89"/>
      <c r="E40" s="89"/>
      <c r="F40" s="89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266">
        <v>0</v>
      </c>
      <c r="T40" s="154"/>
      <c r="U40" s="154"/>
      <c r="V40" s="154"/>
      <c r="W40" s="154"/>
      <c r="X40" s="155"/>
      <c r="Y40" s="266" t="s">
        <v>55</v>
      </c>
      <c r="Z40" s="154"/>
      <c r="AA40" s="155"/>
      <c r="AB40" s="267"/>
      <c r="AC40" s="268"/>
      <c r="AD40" s="268"/>
      <c r="AE40" s="269"/>
      <c r="AF40" s="270" t="s">
        <v>56</v>
      </c>
      <c r="AG40" s="270"/>
      <c r="AH40" s="270"/>
      <c r="AI40" s="103"/>
    </row>
    <row r="41" spans="1:38" ht="15" customHeight="1">
      <c r="A41" s="8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03"/>
    </row>
    <row r="42" spans="1:38" ht="15" customHeight="1">
      <c r="A42" s="10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105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</mergeCells>
  <phoneticPr fontId="2"/>
  <conditionalFormatting sqref="C17:AF30">
    <cfRule type="expression" dxfId="0" priority="1" stopIfTrue="1">
      <formula>COUNTIF($C$17:$C$30,$C17)&gt;1</formula>
    </cfRule>
  </conditionalFormatting>
  <dataValidations count="1">
    <dataValidation type="list" allowBlank="1" showInputMessage="1" showErrorMessage="1" sqref="J35" xr:uid="{D62E4203-8F2D-49F1-ABD9-D37F3476AE3A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8BFC-8BC5-4100-B000-C48AA87CB47E}">
  <sheetPr>
    <pageSetUpPr fitToPage="1"/>
  </sheetPr>
  <dimension ref="A1:E47"/>
  <sheetViews>
    <sheetView topLeftCell="A34" workbookViewId="0">
      <selection activeCell="G40" sqref="G40"/>
    </sheetView>
  </sheetViews>
  <sheetFormatPr defaultRowHeight="13.8"/>
  <cols>
    <col min="1" max="1" width="2.19921875" style="36" customWidth="1"/>
    <col min="2" max="2" width="8.796875" style="36" customWidth="1"/>
    <col min="3" max="3" width="10" style="47" customWidth="1"/>
    <col min="4" max="4" width="57.19921875" style="36" bestFit="1" customWidth="1"/>
    <col min="5" max="16384" width="8.796875" style="36"/>
  </cols>
  <sheetData>
    <row r="1" spans="1:5" s="48" customFormat="1" ht="27" customHeight="1">
      <c r="B1" s="48" t="s">
        <v>61</v>
      </c>
      <c r="C1" s="49"/>
    </row>
    <row r="2" spans="1:5" ht="19.8" customHeight="1" thickBot="1">
      <c r="E2" s="118" t="s">
        <v>62</v>
      </c>
    </row>
    <row r="3" spans="1:5" ht="18" customHeight="1">
      <c r="A3" s="37"/>
      <c r="B3" s="327" t="s">
        <v>75</v>
      </c>
      <c r="C3" s="325" t="s">
        <v>57</v>
      </c>
      <c r="D3" s="321" t="s">
        <v>82</v>
      </c>
      <c r="E3" s="323" t="s">
        <v>42</v>
      </c>
    </row>
    <row r="4" spans="1:5" ht="18.600000000000001" customHeight="1" thickBot="1">
      <c r="A4" s="37"/>
      <c r="B4" s="328"/>
      <c r="C4" s="326"/>
      <c r="D4" s="322"/>
      <c r="E4" s="324"/>
    </row>
    <row r="5" spans="1:5" ht="27" customHeight="1">
      <c r="A5" s="37"/>
      <c r="B5" s="329" t="s">
        <v>59</v>
      </c>
      <c r="C5" s="50">
        <v>131122</v>
      </c>
      <c r="D5" s="38" t="s">
        <v>83</v>
      </c>
      <c r="E5" s="107">
        <v>940</v>
      </c>
    </row>
    <row r="6" spans="1:5" ht="27" customHeight="1">
      <c r="A6" s="37"/>
      <c r="B6" s="330"/>
      <c r="C6" s="51">
        <v>131123</v>
      </c>
      <c r="D6" s="39" t="s">
        <v>84</v>
      </c>
      <c r="E6" s="108">
        <v>1880</v>
      </c>
    </row>
    <row r="7" spans="1:5" ht="27" customHeight="1">
      <c r="A7" s="37"/>
      <c r="B7" s="330"/>
      <c r="C7" s="52">
        <v>131124</v>
      </c>
      <c r="D7" s="40" t="s">
        <v>85</v>
      </c>
      <c r="E7" s="109">
        <v>2820</v>
      </c>
    </row>
    <row r="8" spans="1:5" ht="27" customHeight="1">
      <c r="A8" s="37"/>
      <c r="B8" s="330"/>
      <c r="C8" s="50">
        <v>131125</v>
      </c>
      <c r="D8" s="41" t="s">
        <v>86</v>
      </c>
      <c r="E8" s="116">
        <v>1590</v>
      </c>
    </row>
    <row r="9" spans="1:5" ht="27" customHeight="1">
      <c r="A9" s="37"/>
      <c r="B9" s="330"/>
      <c r="C9" s="51">
        <v>131126</v>
      </c>
      <c r="D9" s="42" t="s">
        <v>87</v>
      </c>
      <c r="E9" s="108">
        <v>3180</v>
      </c>
    </row>
    <row r="10" spans="1:5" ht="27" customHeight="1">
      <c r="A10" s="37"/>
      <c r="B10" s="330"/>
      <c r="C10" s="52">
        <v>131127</v>
      </c>
      <c r="D10" s="43" t="s">
        <v>88</v>
      </c>
      <c r="E10" s="117">
        <v>4770</v>
      </c>
    </row>
    <row r="11" spans="1:5" ht="27" customHeight="1">
      <c r="A11" s="37"/>
      <c r="B11" s="330"/>
      <c r="C11" s="50">
        <v>131128</v>
      </c>
      <c r="D11" s="38" t="s">
        <v>89</v>
      </c>
      <c r="E11" s="116">
        <v>1770</v>
      </c>
    </row>
    <row r="12" spans="1:5" ht="27" customHeight="1">
      <c r="A12" s="37"/>
      <c r="B12" s="330"/>
      <c r="C12" s="51">
        <v>131129</v>
      </c>
      <c r="D12" s="39" t="s">
        <v>90</v>
      </c>
      <c r="E12" s="108">
        <v>3550</v>
      </c>
    </row>
    <row r="13" spans="1:5" ht="27" customHeight="1">
      <c r="A13" s="37"/>
      <c r="B13" s="330"/>
      <c r="C13" s="52">
        <v>131130</v>
      </c>
      <c r="D13" s="44" t="s">
        <v>91</v>
      </c>
      <c r="E13" s="117">
        <v>5320</v>
      </c>
    </row>
    <row r="14" spans="1:5" ht="27" customHeight="1" thickBot="1">
      <c r="A14" s="37"/>
      <c r="B14" s="330"/>
      <c r="C14" s="53">
        <v>131921</v>
      </c>
      <c r="D14" s="45" t="s">
        <v>64</v>
      </c>
      <c r="E14" s="106">
        <v>1840</v>
      </c>
    </row>
    <row r="15" spans="1:5" ht="27" customHeight="1">
      <c r="A15" s="37"/>
      <c r="B15" s="330"/>
      <c r="C15" s="50">
        <v>132122</v>
      </c>
      <c r="D15" s="38" t="s">
        <v>92</v>
      </c>
      <c r="E15" s="107">
        <v>3380</v>
      </c>
    </row>
    <row r="16" spans="1:5" ht="27" customHeight="1">
      <c r="A16" s="37"/>
      <c r="B16" s="330"/>
      <c r="C16" s="51">
        <v>132123</v>
      </c>
      <c r="D16" s="39" t="s">
        <v>93</v>
      </c>
      <c r="E16" s="108">
        <v>6760</v>
      </c>
    </row>
    <row r="17" spans="1:5" ht="27" customHeight="1">
      <c r="A17" s="37"/>
      <c r="B17" s="330"/>
      <c r="C17" s="52">
        <v>132124</v>
      </c>
      <c r="D17" s="40" t="s">
        <v>94</v>
      </c>
      <c r="E17" s="109">
        <v>10140</v>
      </c>
    </row>
    <row r="18" spans="1:5" ht="27" customHeight="1" thickBot="1">
      <c r="A18" s="37"/>
      <c r="B18" s="330"/>
      <c r="C18" s="53">
        <v>132921</v>
      </c>
      <c r="D18" s="45" t="s">
        <v>65</v>
      </c>
      <c r="E18" s="110">
        <v>1840</v>
      </c>
    </row>
    <row r="19" spans="1:5" ht="27" customHeight="1">
      <c r="A19" s="37"/>
      <c r="B19" s="330"/>
      <c r="C19" s="50">
        <v>133122</v>
      </c>
      <c r="D19" s="38" t="s">
        <v>95</v>
      </c>
      <c r="E19" s="107">
        <v>4860</v>
      </c>
    </row>
    <row r="20" spans="1:5" ht="27" customHeight="1">
      <c r="A20" s="37"/>
      <c r="B20" s="330"/>
      <c r="C20" s="51">
        <v>133123</v>
      </c>
      <c r="D20" s="39" t="s">
        <v>96</v>
      </c>
      <c r="E20" s="108">
        <v>9720</v>
      </c>
    </row>
    <row r="21" spans="1:5" ht="27" customHeight="1">
      <c r="A21" s="37"/>
      <c r="B21" s="330"/>
      <c r="C21" s="52">
        <v>133124</v>
      </c>
      <c r="D21" s="40" t="s">
        <v>97</v>
      </c>
      <c r="E21" s="109">
        <v>14570</v>
      </c>
    </row>
    <row r="22" spans="1:5" ht="27" customHeight="1" thickBot="1">
      <c r="A22" s="37"/>
      <c r="B22" s="331"/>
      <c r="C22" s="53">
        <v>133921</v>
      </c>
      <c r="D22" s="45" t="s">
        <v>66</v>
      </c>
      <c r="E22" s="110">
        <v>1840</v>
      </c>
    </row>
    <row r="23" spans="1:5" ht="27" customHeight="1">
      <c r="A23" s="37"/>
      <c r="B23" s="329" t="s">
        <v>60</v>
      </c>
      <c r="C23" s="50">
        <v>131112</v>
      </c>
      <c r="D23" s="38" t="s">
        <v>98</v>
      </c>
      <c r="E23" s="107">
        <v>1500</v>
      </c>
    </row>
    <row r="24" spans="1:5" ht="27" customHeight="1">
      <c r="A24" s="37"/>
      <c r="B24" s="330"/>
      <c r="C24" s="54">
        <v>131113</v>
      </c>
      <c r="D24" s="39" t="s">
        <v>99</v>
      </c>
      <c r="E24" s="108">
        <v>3000</v>
      </c>
    </row>
    <row r="25" spans="1:5" ht="27" customHeight="1">
      <c r="A25" s="37"/>
      <c r="B25" s="330"/>
      <c r="C25" s="55">
        <v>131114</v>
      </c>
      <c r="D25" s="44" t="s">
        <v>100</v>
      </c>
      <c r="E25" s="117">
        <v>4500</v>
      </c>
    </row>
    <row r="26" spans="1:5" ht="27" customHeight="1">
      <c r="A26" s="37"/>
      <c r="B26" s="330"/>
      <c r="C26" s="50">
        <v>131115</v>
      </c>
      <c r="D26" s="38" t="s">
        <v>101</v>
      </c>
      <c r="E26" s="116">
        <v>1590</v>
      </c>
    </row>
    <row r="27" spans="1:5" ht="27" customHeight="1">
      <c r="A27" s="37"/>
      <c r="B27" s="330"/>
      <c r="C27" s="54">
        <v>131116</v>
      </c>
      <c r="D27" s="39" t="s">
        <v>102</v>
      </c>
      <c r="E27" s="108">
        <v>3180</v>
      </c>
    </row>
    <row r="28" spans="1:5" ht="27" customHeight="1">
      <c r="A28" s="37"/>
      <c r="B28" s="330"/>
      <c r="C28" s="55">
        <v>131117</v>
      </c>
      <c r="D28" s="44" t="s">
        <v>103</v>
      </c>
      <c r="E28" s="117">
        <v>4770</v>
      </c>
    </row>
    <row r="29" spans="1:5" ht="27" customHeight="1">
      <c r="A29" s="37"/>
      <c r="B29" s="330"/>
      <c r="C29" s="50">
        <v>131118</v>
      </c>
      <c r="D29" s="38" t="s">
        <v>104</v>
      </c>
      <c r="E29" s="116">
        <v>1590</v>
      </c>
    </row>
    <row r="30" spans="1:5" ht="27" customHeight="1">
      <c r="A30" s="37"/>
      <c r="B30" s="330"/>
      <c r="C30" s="54">
        <v>131119</v>
      </c>
      <c r="D30" s="39" t="s">
        <v>105</v>
      </c>
      <c r="E30" s="108">
        <v>3570</v>
      </c>
    </row>
    <row r="31" spans="1:5" ht="27" customHeight="1">
      <c r="A31" s="37"/>
      <c r="B31" s="330"/>
      <c r="C31" s="56">
        <v>131120</v>
      </c>
      <c r="D31" s="40" t="s">
        <v>106</v>
      </c>
      <c r="E31" s="109">
        <v>5350</v>
      </c>
    </row>
    <row r="32" spans="1:5" ht="27" customHeight="1" thickBot="1">
      <c r="A32" s="37"/>
      <c r="B32" s="330"/>
      <c r="C32" s="57">
        <v>131901</v>
      </c>
      <c r="D32" s="45" t="s">
        <v>67</v>
      </c>
      <c r="E32" s="106">
        <v>1840</v>
      </c>
    </row>
    <row r="33" spans="1:5" ht="27" customHeight="1">
      <c r="A33" s="37"/>
      <c r="B33" s="330"/>
      <c r="C33" s="50">
        <v>132112</v>
      </c>
      <c r="D33" s="38" t="s">
        <v>107</v>
      </c>
      <c r="E33" s="107">
        <v>3380</v>
      </c>
    </row>
    <row r="34" spans="1:5" ht="27" customHeight="1">
      <c r="A34" s="37"/>
      <c r="B34" s="330"/>
      <c r="C34" s="54">
        <v>132113</v>
      </c>
      <c r="D34" s="39" t="s">
        <v>108</v>
      </c>
      <c r="E34" s="108">
        <v>6760</v>
      </c>
    </row>
    <row r="35" spans="1:5" ht="27" customHeight="1">
      <c r="A35" s="37"/>
      <c r="B35" s="330"/>
      <c r="C35" s="56">
        <v>132114</v>
      </c>
      <c r="D35" s="40" t="s">
        <v>109</v>
      </c>
      <c r="E35" s="109">
        <v>10140</v>
      </c>
    </row>
    <row r="36" spans="1:5" ht="27" customHeight="1" thickBot="1">
      <c r="A36" s="37"/>
      <c r="B36" s="331"/>
      <c r="C36" s="57">
        <v>132901</v>
      </c>
      <c r="D36" s="45" t="s">
        <v>68</v>
      </c>
      <c r="E36" s="110">
        <v>1840</v>
      </c>
    </row>
    <row r="37" spans="1:5" ht="27" customHeight="1">
      <c r="A37" s="37"/>
      <c r="B37" s="332" t="s">
        <v>69</v>
      </c>
      <c r="C37" s="50">
        <v>131142</v>
      </c>
      <c r="D37" s="38" t="s">
        <v>110</v>
      </c>
      <c r="E37" s="111">
        <v>1570</v>
      </c>
    </row>
    <row r="38" spans="1:5" ht="27" customHeight="1">
      <c r="A38" s="37"/>
      <c r="B38" s="319"/>
      <c r="C38" s="54">
        <v>131143</v>
      </c>
      <c r="D38" s="39" t="s">
        <v>111</v>
      </c>
      <c r="E38" s="112">
        <v>3150</v>
      </c>
    </row>
    <row r="39" spans="1:5" ht="27" customHeight="1">
      <c r="A39" s="37"/>
      <c r="B39" s="319"/>
      <c r="C39" s="56">
        <v>131144</v>
      </c>
      <c r="D39" s="40" t="s">
        <v>112</v>
      </c>
      <c r="E39" s="113">
        <v>4730</v>
      </c>
    </row>
    <row r="40" spans="1:5" ht="27" customHeight="1" thickBot="1">
      <c r="A40" s="37"/>
      <c r="B40" s="320"/>
      <c r="C40" s="58">
        <v>131941</v>
      </c>
      <c r="D40" s="46" t="s">
        <v>70</v>
      </c>
      <c r="E40" s="114">
        <v>1840</v>
      </c>
    </row>
    <row r="41" spans="1:5" ht="27" customHeight="1">
      <c r="A41" s="37"/>
      <c r="B41" s="318" t="s">
        <v>76</v>
      </c>
      <c r="C41" s="50">
        <v>130101</v>
      </c>
      <c r="D41" s="38" t="s">
        <v>79</v>
      </c>
      <c r="E41" s="111">
        <v>5280</v>
      </c>
    </row>
    <row r="42" spans="1:5" ht="27" customHeight="1">
      <c r="A42" s="37"/>
      <c r="B42" s="319"/>
      <c r="C42" s="54">
        <v>130102</v>
      </c>
      <c r="D42" s="39" t="s">
        <v>80</v>
      </c>
      <c r="E42" s="112">
        <v>3640</v>
      </c>
    </row>
    <row r="43" spans="1:5" ht="27" customHeight="1">
      <c r="A43" s="37"/>
      <c r="B43" s="319"/>
      <c r="C43" s="56">
        <v>130103</v>
      </c>
      <c r="D43" s="40" t="s">
        <v>81</v>
      </c>
      <c r="E43" s="113">
        <v>2790</v>
      </c>
    </row>
    <row r="44" spans="1:5" ht="27" customHeight="1">
      <c r="A44" s="37"/>
      <c r="B44" s="319"/>
      <c r="C44" s="50">
        <v>130104</v>
      </c>
      <c r="D44" s="38" t="s">
        <v>72</v>
      </c>
      <c r="E44" s="115">
        <v>2000</v>
      </c>
    </row>
    <row r="45" spans="1:5" ht="27" customHeight="1">
      <c r="A45" s="37"/>
      <c r="B45" s="319"/>
      <c r="C45" s="59">
        <v>130105</v>
      </c>
      <c r="D45" s="39" t="s">
        <v>73</v>
      </c>
      <c r="E45" s="112">
        <v>2000</v>
      </c>
    </row>
    <row r="46" spans="1:5" ht="27" customHeight="1">
      <c r="A46" s="37"/>
      <c r="B46" s="319"/>
      <c r="C46" s="50">
        <v>130106</v>
      </c>
      <c r="D46" s="40" t="s">
        <v>74</v>
      </c>
      <c r="E46" s="115">
        <v>2000</v>
      </c>
    </row>
    <row r="47" spans="1:5" ht="27" customHeight="1" thickBot="1">
      <c r="A47" s="37"/>
      <c r="B47" s="320"/>
      <c r="C47" s="58">
        <v>130901</v>
      </c>
      <c r="D47" s="46" t="s">
        <v>71</v>
      </c>
      <c r="E47" s="114">
        <v>540</v>
      </c>
    </row>
  </sheetData>
  <mergeCells count="8">
    <mergeCell ref="B41:B47"/>
    <mergeCell ref="D3:D4"/>
    <mergeCell ref="E3:E4"/>
    <mergeCell ref="C3:C4"/>
    <mergeCell ref="B3:B4"/>
    <mergeCell ref="B5:B22"/>
    <mergeCell ref="B23:B36"/>
    <mergeCell ref="B37:B40"/>
  </mergeCells>
  <phoneticPr fontId="2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5C03E-981B-493B-8E87-9C94DCA79D93}">
  <sheetPr>
    <pageSetUpPr fitToPage="1"/>
  </sheetPr>
  <dimension ref="A1:AM42"/>
  <sheetViews>
    <sheetView topLeftCell="A18" workbookViewId="0">
      <selection activeCell="V9" sqref="V9:AH14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1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 t="s">
        <v>32</v>
      </c>
    </row>
    <row r="2" spans="1: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6"/>
    </row>
    <row r="3" spans="1:35" ht="13.8">
      <c r="A3" s="283" t="s">
        <v>33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5"/>
    </row>
    <row r="4" spans="1:35">
      <c r="A4" s="286" t="s">
        <v>34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8"/>
    </row>
    <row r="5" spans="1:3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1"/>
    </row>
    <row r="6" spans="1:35" ht="27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36" t="s">
        <v>10</v>
      </c>
      <c r="T6" s="239"/>
      <c r="U6" s="239"/>
      <c r="V6" s="239"/>
      <c r="W6" s="240"/>
      <c r="X6" s="289" t="str">
        <f>IF(請求書!F10="","",請求書!$F$10)</f>
        <v/>
      </c>
      <c r="Y6" s="290"/>
      <c r="Z6" s="291" t="str">
        <f>IF(請求書!I10="","",請求書!$I$10)</f>
        <v/>
      </c>
      <c r="AA6" s="292"/>
      <c r="AB6" s="74" t="s">
        <v>11</v>
      </c>
      <c r="AC6" s="289" t="str">
        <f>IF(請求書!O10="","",請求書!$O$10)</f>
        <v/>
      </c>
      <c r="AD6" s="290"/>
      <c r="AE6" s="293" t="str">
        <f>IF(請求書!R10="","",請求書!$R$10)</f>
        <v/>
      </c>
      <c r="AF6" s="292"/>
      <c r="AG6" s="294" t="s">
        <v>12</v>
      </c>
      <c r="AH6" s="238"/>
      <c r="AI6" s="75"/>
    </row>
    <row r="7" spans="1:3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</row>
    <row r="8" spans="1:35" ht="27" customHeight="1">
      <c r="A8" s="69"/>
      <c r="B8" s="295" t="s">
        <v>35</v>
      </c>
      <c r="C8" s="296"/>
      <c r="D8" s="297"/>
      <c r="E8" s="29"/>
      <c r="F8" s="30"/>
      <c r="G8" s="30"/>
      <c r="H8" s="30"/>
      <c r="I8" s="30"/>
      <c r="J8" s="30"/>
      <c r="K8" s="30"/>
      <c r="L8" s="30"/>
      <c r="M8" s="30"/>
      <c r="N8" s="31"/>
      <c r="O8" s="62"/>
      <c r="P8" s="62"/>
      <c r="Q8" s="236" t="s">
        <v>36</v>
      </c>
      <c r="R8" s="239"/>
      <c r="S8" s="239"/>
      <c r="T8" s="239"/>
      <c r="U8" s="239"/>
      <c r="V8" s="239"/>
      <c r="W8" s="239"/>
      <c r="X8" s="240"/>
      <c r="Y8" s="76" t="str">
        <f>IF(請求書!V22="","",請求書!$V$22)</f>
        <v/>
      </c>
      <c r="Z8" s="77" t="str">
        <f>IF(請求書!Y22="","",請求書!$Y$22)</f>
        <v/>
      </c>
      <c r="AA8" s="77" t="str">
        <f>IF(請求書!AB22="","",請求書!$AB$22)</f>
        <v/>
      </c>
      <c r="AB8" s="77" t="str">
        <f>IF(請求書!AE22="","",請求書!$AE$22)</f>
        <v/>
      </c>
      <c r="AC8" s="77" t="str">
        <f>IF(請求書!AH22="","",請求書!$AH$22)</f>
        <v/>
      </c>
      <c r="AD8" s="77" t="str">
        <f>IF(請求書!AK22="","",請求書!$AK$22)</f>
        <v/>
      </c>
      <c r="AE8" s="77" t="str">
        <f>IF(請求書!AN22="","",請求書!$AN$22)</f>
        <v/>
      </c>
      <c r="AF8" s="77" t="str">
        <f>IF(請求書!AQ22="","",請求書!$AQ$22)</f>
        <v/>
      </c>
      <c r="AG8" s="77" t="str">
        <f>IF(請求書!AT22="","",請求書!$AT$22)</f>
        <v/>
      </c>
      <c r="AH8" s="78" t="str">
        <f>IF(請求書!AW22="","",請求書!$AW$22)</f>
        <v/>
      </c>
      <c r="AI8" s="75"/>
    </row>
    <row r="9" spans="1:35" ht="12.6" customHeight="1">
      <c r="A9" s="69"/>
      <c r="B9" s="298" t="s">
        <v>58</v>
      </c>
      <c r="C9" s="299"/>
      <c r="D9" s="300"/>
      <c r="E9" s="307"/>
      <c r="F9" s="308"/>
      <c r="G9" s="308"/>
      <c r="H9" s="308"/>
      <c r="I9" s="308"/>
      <c r="J9" s="308"/>
      <c r="K9" s="308"/>
      <c r="L9" s="308"/>
      <c r="M9" s="308"/>
      <c r="N9" s="309"/>
      <c r="O9" s="62"/>
      <c r="P9" s="62"/>
      <c r="Q9" s="298" t="s">
        <v>37</v>
      </c>
      <c r="R9" s="299"/>
      <c r="S9" s="299"/>
      <c r="T9" s="299"/>
      <c r="U9" s="300"/>
      <c r="V9" s="298" t="str">
        <f>IF(請求書!AB26="","",請求書!$AB$26)</f>
        <v/>
      </c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79"/>
    </row>
    <row r="10" spans="1:35">
      <c r="A10" s="69"/>
      <c r="B10" s="301"/>
      <c r="C10" s="302"/>
      <c r="D10" s="303"/>
      <c r="E10" s="310"/>
      <c r="F10" s="311"/>
      <c r="G10" s="311"/>
      <c r="H10" s="311"/>
      <c r="I10" s="311"/>
      <c r="J10" s="311"/>
      <c r="K10" s="311"/>
      <c r="L10" s="311"/>
      <c r="M10" s="311"/>
      <c r="N10" s="312"/>
      <c r="O10" s="62"/>
      <c r="P10" s="62"/>
      <c r="Q10" s="301"/>
      <c r="R10" s="302"/>
      <c r="S10" s="302"/>
      <c r="T10" s="302"/>
      <c r="U10" s="303"/>
      <c r="V10" s="301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79"/>
    </row>
    <row r="11" spans="1:35">
      <c r="A11" s="69"/>
      <c r="B11" s="304"/>
      <c r="C11" s="305"/>
      <c r="D11" s="306"/>
      <c r="E11" s="313"/>
      <c r="F11" s="314"/>
      <c r="G11" s="314"/>
      <c r="H11" s="314"/>
      <c r="I11" s="314"/>
      <c r="J11" s="314"/>
      <c r="K11" s="314"/>
      <c r="L11" s="314"/>
      <c r="M11" s="314"/>
      <c r="N11" s="315"/>
      <c r="O11" s="62"/>
      <c r="P11" s="62"/>
      <c r="Q11" s="301"/>
      <c r="R11" s="302"/>
      <c r="S11" s="302"/>
      <c r="T11" s="302"/>
      <c r="U11" s="303"/>
      <c r="V11" s="301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3"/>
      <c r="AI11" s="79"/>
    </row>
    <row r="12" spans="1:35">
      <c r="A12" s="69"/>
      <c r="B12" s="298" t="s">
        <v>38</v>
      </c>
      <c r="C12" s="299"/>
      <c r="D12" s="300"/>
      <c r="E12" s="307"/>
      <c r="F12" s="308"/>
      <c r="G12" s="308"/>
      <c r="H12" s="308"/>
      <c r="I12" s="308"/>
      <c r="J12" s="308"/>
      <c r="K12" s="308"/>
      <c r="L12" s="308"/>
      <c r="M12" s="308"/>
      <c r="N12" s="309"/>
      <c r="O12" s="62"/>
      <c r="P12" s="62"/>
      <c r="Q12" s="301"/>
      <c r="R12" s="302"/>
      <c r="S12" s="302"/>
      <c r="T12" s="302"/>
      <c r="U12" s="303"/>
      <c r="V12" s="301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3"/>
      <c r="AI12" s="79"/>
    </row>
    <row r="13" spans="1:35">
      <c r="A13" s="69"/>
      <c r="B13" s="301"/>
      <c r="C13" s="302"/>
      <c r="D13" s="303"/>
      <c r="E13" s="310"/>
      <c r="F13" s="311"/>
      <c r="G13" s="311"/>
      <c r="H13" s="311"/>
      <c r="I13" s="311"/>
      <c r="J13" s="311"/>
      <c r="K13" s="311"/>
      <c r="L13" s="311"/>
      <c r="M13" s="311"/>
      <c r="N13" s="312"/>
      <c r="O13" s="62"/>
      <c r="P13" s="62"/>
      <c r="Q13" s="301"/>
      <c r="R13" s="302"/>
      <c r="S13" s="302"/>
      <c r="T13" s="302"/>
      <c r="U13" s="303"/>
      <c r="V13" s="301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3"/>
      <c r="AI13" s="79"/>
    </row>
    <row r="14" spans="1:35">
      <c r="A14" s="69"/>
      <c r="B14" s="304"/>
      <c r="C14" s="305"/>
      <c r="D14" s="306"/>
      <c r="E14" s="313"/>
      <c r="F14" s="314"/>
      <c r="G14" s="314"/>
      <c r="H14" s="314"/>
      <c r="I14" s="314"/>
      <c r="J14" s="314"/>
      <c r="K14" s="314"/>
      <c r="L14" s="314"/>
      <c r="M14" s="314"/>
      <c r="N14" s="315"/>
      <c r="O14" s="62"/>
      <c r="P14" s="62"/>
      <c r="Q14" s="304"/>
      <c r="R14" s="305"/>
      <c r="S14" s="305"/>
      <c r="T14" s="305"/>
      <c r="U14" s="306"/>
      <c r="V14" s="304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6"/>
      <c r="AI14" s="79"/>
    </row>
    <row r="15" spans="1:3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5"/>
      <c r="AI15" s="68"/>
    </row>
    <row r="16" spans="1:35" ht="15" customHeight="1">
      <c r="A16" s="69"/>
      <c r="B16" s="260" t="s">
        <v>39</v>
      </c>
      <c r="C16" s="80" t="s">
        <v>40</v>
      </c>
      <c r="D16" s="263" t="s">
        <v>41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  <c r="S16" s="236" t="s">
        <v>42</v>
      </c>
      <c r="T16" s="239"/>
      <c r="U16" s="239"/>
      <c r="V16" s="240"/>
      <c r="W16" s="236" t="s">
        <v>43</v>
      </c>
      <c r="X16" s="239"/>
      <c r="Y16" s="239"/>
      <c r="Z16" s="240"/>
      <c r="AA16" s="236" t="s">
        <v>44</v>
      </c>
      <c r="AB16" s="239"/>
      <c r="AC16" s="239"/>
      <c r="AD16" s="239"/>
      <c r="AE16" s="240"/>
      <c r="AF16" s="236" t="s">
        <v>45</v>
      </c>
      <c r="AG16" s="239"/>
      <c r="AH16" s="240"/>
      <c r="AI16" s="81"/>
    </row>
    <row r="17" spans="1:39" ht="15" customHeight="1">
      <c r="A17" s="69"/>
      <c r="B17" s="261"/>
      <c r="C17" s="32"/>
      <c r="D17" s="248" t="str">
        <f>IF(C17="","",VLOOKUP(C17,サービスコード!C5:E47,2,FALSE))</f>
        <v/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50"/>
      <c r="S17" s="251" t="str">
        <f>IF(C17="","",VLOOKUP(C17,サービスコード!C5:E47,3,FALSE))</f>
        <v/>
      </c>
      <c r="T17" s="252"/>
      <c r="U17" s="252"/>
      <c r="V17" s="253"/>
      <c r="W17" s="254"/>
      <c r="X17" s="255"/>
      <c r="Y17" s="255"/>
      <c r="Z17" s="256"/>
      <c r="AA17" s="251" t="str">
        <f>IF(C17="","",S17*W17)</f>
        <v/>
      </c>
      <c r="AB17" s="252"/>
      <c r="AC17" s="252"/>
      <c r="AD17" s="252"/>
      <c r="AE17" s="253"/>
      <c r="AF17" s="276"/>
      <c r="AG17" s="277"/>
      <c r="AH17" s="278"/>
      <c r="AI17" s="82" t="str">
        <f t="shared" ref="AI17:AI30" si="0">IF(COUNTIF(C$17:C$30,C17)&gt;1,"★同じサービスコードは一行にまとめてください。","")</f>
        <v/>
      </c>
    </row>
    <row r="18" spans="1:39" ht="15" customHeight="1">
      <c r="A18" s="69"/>
      <c r="B18" s="261"/>
      <c r="C18" s="32"/>
      <c r="D18" s="248" t="str">
        <f>IF(C18="","",VLOOKUP(C18,サービスコード!C5:E47,2,FALSE))</f>
        <v/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50"/>
      <c r="S18" s="251" t="str">
        <f>IF(C18="","",VLOOKUP(C18,サービスコード!C5:E47,3,FALSE))</f>
        <v/>
      </c>
      <c r="T18" s="252"/>
      <c r="U18" s="252"/>
      <c r="V18" s="253"/>
      <c r="W18" s="254"/>
      <c r="X18" s="255"/>
      <c r="Y18" s="255"/>
      <c r="Z18" s="256"/>
      <c r="AA18" s="251" t="str">
        <f t="shared" ref="AA18:AA30" si="1">IF(C18="","",S18*W18)</f>
        <v/>
      </c>
      <c r="AB18" s="252"/>
      <c r="AC18" s="252"/>
      <c r="AD18" s="252"/>
      <c r="AE18" s="253"/>
      <c r="AF18" s="276"/>
      <c r="AG18" s="277"/>
      <c r="AH18" s="278"/>
      <c r="AI18" s="82" t="str">
        <f t="shared" si="0"/>
        <v/>
      </c>
    </row>
    <row r="19" spans="1:39" ht="15" customHeight="1">
      <c r="A19" s="69"/>
      <c r="B19" s="261"/>
      <c r="C19" s="32"/>
      <c r="D19" s="248" t="str">
        <f>IF(C19="","",VLOOKUP(C19,サービスコード!C5:E47,2,FALSE))</f>
        <v/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50"/>
      <c r="S19" s="251" t="str">
        <f>IF(C19="","",VLOOKUP(C19,サービスコード!C5:E47,3,FALSE))</f>
        <v/>
      </c>
      <c r="T19" s="252"/>
      <c r="U19" s="252"/>
      <c r="V19" s="253"/>
      <c r="W19" s="254"/>
      <c r="X19" s="255"/>
      <c r="Y19" s="255"/>
      <c r="Z19" s="256"/>
      <c r="AA19" s="251" t="str">
        <f t="shared" si="1"/>
        <v/>
      </c>
      <c r="AB19" s="252"/>
      <c r="AC19" s="252"/>
      <c r="AD19" s="252"/>
      <c r="AE19" s="253"/>
      <c r="AF19" s="276"/>
      <c r="AG19" s="277"/>
      <c r="AH19" s="278"/>
      <c r="AI19" s="82" t="str">
        <f t="shared" si="0"/>
        <v/>
      </c>
    </row>
    <row r="20" spans="1:39" ht="15" customHeight="1">
      <c r="A20" s="69"/>
      <c r="B20" s="261"/>
      <c r="C20" s="32"/>
      <c r="D20" s="248" t="str">
        <f>IF(C20="","",VLOOKUP(C20,サービスコード!C5:E47,2,FALSE))</f>
        <v/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  <c r="S20" s="251" t="str">
        <f>IF(C20="","",VLOOKUP(C20,サービスコード!C5:E47,3,FALSE))</f>
        <v/>
      </c>
      <c r="T20" s="252"/>
      <c r="U20" s="252"/>
      <c r="V20" s="253"/>
      <c r="W20" s="254"/>
      <c r="X20" s="255"/>
      <c r="Y20" s="255"/>
      <c r="Z20" s="256"/>
      <c r="AA20" s="251" t="str">
        <f t="shared" si="1"/>
        <v/>
      </c>
      <c r="AB20" s="252"/>
      <c r="AC20" s="252"/>
      <c r="AD20" s="252"/>
      <c r="AE20" s="253"/>
      <c r="AF20" s="276"/>
      <c r="AG20" s="277"/>
      <c r="AH20" s="278"/>
      <c r="AI20" s="82" t="str">
        <f t="shared" si="0"/>
        <v/>
      </c>
    </row>
    <row r="21" spans="1:39" ht="15" customHeight="1">
      <c r="A21" s="69"/>
      <c r="B21" s="261"/>
      <c r="C21" s="32"/>
      <c r="D21" s="248" t="str">
        <f>IF(C21="","",VLOOKUP(C21,サービスコード!C5:E47,2,FALSE))</f>
        <v/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50"/>
      <c r="S21" s="251" t="str">
        <f>IF(C21="","",VLOOKUP(C21,サービスコード!C5:E47,3,FALSE))</f>
        <v/>
      </c>
      <c r="T21" s="252"/>
      <c r="U21" s="252"/>
      <c r="V21" s="253"/>
      <c r="W21" s="254"/>
      <c r="X21" s="255"/>
      <c r="Y21" s="255"/>
      <c r="Z21" s="256"/>
      <c r="AA21" s="251" t="str">
        <f t="shared" si="1"/>
        <v/>
      </c>
      <c r="AB21" s="252"/>
      <c r="AC21" s="252"/>
      <c r="AD21" s="252"/>
      <c r="AE21" s="253"/>
      <c r="AF21" s="276"/>
      <c r="AG21" s="277"/>
      <c r="AH21" s="278"/>
      <c r="AI21" s="82" t="str">
        <f t="shared" si="0"/>
        <v/>
      </c>
    </row>
    <row r="22" spans="1:39" ht="15" customHeight="1">
      <c r="A22" s="69"/>
      <c r="B22" s="261"/>
      <c r="C22" s="32"/>
      <c r="D22" s="248" t="str">
        <f>IF(C22="","",VLOOKUP(C22,サービスコード!C5:E47,2,FALSE))</f>
        <v/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/>
      <c r="S22" s="251" t="str">
        <f>IF(C22="","",VLOOKUP(C22,サービスコード!C5:E47,3,FALSE))</f>
        <v/>
      </c>
      <c r="T22" s="252"/>
      <c r="U22" s="252"/>
      <c r="V22" s="253"/>
      <c r="W22" s="254"/>
      <c r="X22" s="255"/>
      <c r="Y22" s="255"/>
      <c r="Z22" s="256"/>
      <c r="AA22" s="251" t="str">
        <f t="shared" si="1"/>
        <v/>
      </c>
      <c r="AB22" s="252"/>
      <c r="AC22" s="252"/>
      <c r="AD22" s="252"/>
      <c r="AE22" s="253"/>
      <c r="AF22" s="276"/>
      <c r="AG22" s="277"/>
      <c r="AH22" s="278"/>
      <c r="AI22" s="82" t="str">
        <f t="shared" si="0"/>
        <v/>
      </c>
    </row>
    <row r="23" spans="1:39" ht="15" customHeight="1">
      <c r="A23" s="69"/>
      <c r="B23" s="261"/>
      <c r="C23" s="32"/>
      <c r="D23" s="248" t="str">
        <f>IF(C23="","",VLOOKUP(C23,サービスコード!C5:E47,2,FALSE))</f>
        <v/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50"/>
      <c r="S23" s="251" t="str">
        <f>IF(C23="","",VLOOKUP(C23,サービスコード!C5:E47,3,FALSE))</f>
        <v/>
      </c>
      <c r="T23" s="252"/>
      <c r="U23" s="252"/>
      <c r="V23" s="253"/>
      <c r="W23" s="254"/>
      <c r="X23" s="255"/>
      <c r="Y23" s="255"/>
      <c r="Z23" s="256"/>
      <c r="AA23" s="251" t="str">
        <f t="shared" si="1"/>
        <v/>
      </c>
      <c r="AB23" s="252"/>
      <c r="AC23" s="252"/>
      <c r="AD23" s="252"/>
      <c r="AE23" s="253"/>
      <c r="AF23" s="276"/>
      <c r="AG23" s="277"/>
      <c r="AH23" s="278"/>
      <c r="AI23" s="82" t="str">
        <f t="shared" si="0"/>
        <v/>
      </c>
      <c r="AK23" s="33"/>
      <c r="AL23" s="34"/>
      <c r="AM23" s="35"/>
    </row>
    <row r="24" spans="1:39" ht="15" customHeight="1">
      <c r="A24" s="69"/>
      <c r="B24" s="261"/>
      <c r="C24" s="32"/>
      <c r="D24" s="248" t="str">
        <f>IF(C24="","",VLOOKUP(C24,サービスコード!C5:E47,2,FALSE))</f>
        <v/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50"/>
      <c r="S24" s="251" t="str">
        <f>IF(C24="","",VLOOKUP(C24,サービスコード!C5:E47,3,FALSE))</f>
        <v/>
      </c>
      <c r="T24" s="252"/>
      <c r="U24" s="252"/>
      <c r="V24" s="253"/>
      <c r="W24" s="254"/>
      <c r="X24" s="255"/>
      <c r="Y24" s="255"/>
      <c r="Z24" s="256"/>
      <c r="AA24" s="251" t="str">
        <f t="shared" si="1"/>
        <v/>
      </c>
      <c r="AB24" s="252"/>
      <c r="AC24" s="252"/>
      <c r="AD24" s="252"/>
      <c r="AE24" s="253"/>
      <c r="AF24" s="276"/>
      <c r="AG24" s="277"/>
      <c r="AH24" s="278"/>
      <c r="AI24" s="82" t="str">
        <f t="shared" si="0"/>
        <v/>
      </c>
      <c r="AK24" s="33"/>
      <c r="AL24" s="34"/>
      <c r="AM24" s="35"/>
    </row>
    <row r="25" spans="1:39" ht="15" customHeight="1">
      <c r="A25" s="69"/>
      <c r="B25" s="261"/>
      <c r="C25" s="32"/>
      <c r="D25" s="248" t="str">
        <f>IF(C25="","",VLOOKUP(C25,サービスコード!C5:E47,2,FALSE))</f>
        <v/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251" t="str">
        <f>IF(C25="","",VLOOKUP(C25,サービスコード!C5:E47,3,FALSE))</f>
        <v/>
      </c>
      <c r="T25" s="252"/>
      <c r="U25" s="252"/>
      <c r="V25" s="253"/>
      <c r="W25" s="254"/>
      <c r="X25" s="255"/>
      <c r="Y25" s="255"/>
      <c r="Z25" s="256"/>
      <c r="AA25" s="251" t="str">
        <f t="shared" si="1"/>
        <v/>
      </c>
      <c r="AB25" s="252"/>
      <c r="AC25" s="252"/>
      <c r="AD25" s="252"/>
      <c r="AE25" s="253"/>
      <c r="AF25" s="276"/>
      <c r="AG25" s="277"/>
      <c r="AH25" s="278"/>
      <c r="AI25" s="82" t="str">
        <f t="shared" si="0"/>
        <v/>
      </c>
      <c r="AK25" s="33"/>
      <c r="AL25" s="34"/>
      <c r="AM25" s="35"/>
    </row>
    <row r="26" spans="1:39" ht="15" customHeight="1">
      <c r="A26" s="69"/>
      <c r="B26" s="261"/>
      <c r="C26" s="32"/>
      <c r="D26" s="248" t="str">
        <f>IF(C26="","",VLOOKUP(C26,サービスコード!C5:E47,2,FALSE))</f>
        <v/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50"/>
      <c r="S26" s="251" t="str">
        <f>IF(C26="","",VLOOKUP(C26,サービスコード!C5:E47,3,FALSE))</f>
        <v/>
      </c>
      <c r="T26" s="252"/>
      <c r="U26" s="252"/>
      <c r="V26" s="253"/>
      <c r="W26" s="254"/>
      <c r="X26" s="255"/>
      <c r="Y26" s="255"/>
      <c r="Z26" s="256"/>
      <c r="AA26" s="251" t="str">
        <f t="shared" si="1"/>
        <v/>
      </c>
      <c r="AB26" s="252"/>
      <c r="AC26" s="252"/>
      <c r="AD26" s="252"/>
      <c r="AE26" s="253"/>
      <c r="AF26" s="276"/>
      <c r="AG26" s="277"/>
      <c r="AH26" s="278"/>
      <c r="AI26" s="82" t="str">
        <f t="shared" si="0"/>
        <v/>
      </c>
      <c r="AK26" s="33"/>
      <c r="AL26" s="34"/>
      <c r="AM26" s="35"/>
    </row>
    <row r="27" spans="1:39" ht="15" customHeight="1">
      <c r="A27" s="69"/>
      <c r="B27" s="261"/>
      <c r="C27" s="32"/>
      <c r="D27" s="248" t="str">
        <f>IF(C27="","",VLOOKUP(C27,サービスコード!C5:E47,2,FALSE))</f>
        <v/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/>
      <c r="S27" s="251" t="str">
        <f>IF(C27="","",VLOOKUP(C27,サービスコード!C5:E47,3,FALSE))</f>
        <v/>
      </c>
      <c r="T27" s="252"/>
      <c r="U27" s="252"/>
      <c r="V27" s="253"/>
      <c r="W27" s="254"/>
      <c r="X27" s="255"/>
      <c r="Y27" s="255"/>
      <c r="Z27" s="256"/>
      <c r="AA27" s="251" t="str">
        <f t="shared" si="1"/>
        <v/>
      </c>
      <c r="AB27" s="252"/>
      <c r="AC27" s="252"/>
      <c r="AD27" s="252"/>
      <c r="AE27" s="253"/>
      <c r="AF27" s="276"/>
      <c r="AG27" s="277"/>
      <c r="AH27" s="278"/>
      <c r="AI27" s="82" t="str">
        <f t="shared" si="0"/>
        <v/>
      </c>
    </row>
    <row r="28" spans="1:39" ht="15" customHeight="1">
      <c r="A28" s="69"/>
      <c r="B28" s="261"/>
      <c r="C28" s="32"/>
      <c r="D28" s="248" t="str">
        <f>IF(C28="","",VLOOKUP(C28,サービスコード!C5:E47,2,FALSE))</f>
        <v/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  <c r="S28" s="251" t="str">
        <f>IF(C28="","",VLOOKUP(C28,サービスコード!C5:E47,3,FALSE))</f>
        <v/>
      </c>
      <c r="T28" s="252"/>
      <c r="U28" s="252"/>
      <c r="V28" s="253"/>
      <c r="W28" s="254"/>
      <c r="X28" s="255"/>
      <c r="Y28" s="255"/>
      <c r="Z28" s="256"/>
      <c r="AA28" s="251" t="str">
        <f t="shared" si="1"/>
        <v/>
      </c>
      <c r="AB28" s="252"/>
      <c r="AC28" s="252"/>
      <c r="AD28" s="252"/>
      <c r="AE28" s="253"/>
      <c r="AF28" s="276"/>
      <c r="AG28" s="277"/>
      <c r="AH28" s="278"/>
      <c r="AI28" s="82" t="str">
        <f t="shared" si="0"/>
        <v/>
      </c>
    </row>
    <row r="29" spans="1:39" ht="15" customHeight="1">
      <c r="A29" s="69"/>
      <c r="B29" s="261"/>
      <c r="C29" s="32"/>
      <c r="D29" s="248" t="str">
        <f>IF(C29="","",VLOOKUP(C29,サービスコード!C5:E47,2,FALSE))</f>
        <v/>
      </c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  <c r="S29" s="251" t="str">
        <f>IF(C29="","",VLOOKUP(C29,サービスコード!C5:E47,3,FALSE))</f>
        <v/>
      </c>
      <c r="T29" s="252"/>
      <c r="U29" s="252"/>
      <c r="V29" s="253"/>
      <c r="W29" s="254"/>
      <c r="X29" s="255"/>
      <c r="Y29" s="255"/>
      <c r="Z29" s="256"/>
      <c r="AA29" s="251" t="str">
        <f t="shared" si="1"/>
        <v/>
      </c>
      <c r="AB29" s="252"/>
      <c r="AC29" s="252"/>
      <c r="AD29" s="252"/>
      <c r="AE29" s="253"/>
      <c r="AF29" s="276"/>
      <c r="AG29" s="277"/>
      <c r="AH29" s="278"/>
      <c r="AI29" s="82" t="str">
        <f t="shared" si="0"/>
        <v/>
      </c>
    </row>
    <row r="30" spans="1:39" ht="15" customHeight="1" thickBot="1">
      <c r="A30" s="69"/>
      <c r="B30" s="261"/>
      <c r="C30" s="32"/>
      <c r="D30" s="248" t="str">
        <f>IF(C30="","",VLOOKUP(C30,サービスコード!C5:E47,2,FALSE))</f>
        <v/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tr">
        <f>IF(C30="","",VLOOKUP(C30,サービスコード!C18:E60,3,FALSE))</f>
        <v/>
      </c>
      <c r="T30" s="252"/>
      <c r="U30" s="252"/>
      <c r="V30" s="253"/>
      <c r="W30" s="254"/>
      <c r="X30" s="255"/>
      <c r="Y30" s="255"/>
      <c r="Z30" s="256"/>
      <c r="AA30" s="251" t="str">
        <f t="shared" si="1"/>
        <v/>
      </c>
      <c r="AB30" s="252"/>
      <c r="AC30" s="252"/>
      <c r="AD30" s="252"/>
      <c r="AE30" s="253"/>
      <c r="AF30" s="257"/>
      <c r="AG30" s="258"/>
      <c r="AH30" s="259"/>
      <c r="AI30" s="82" t="str">
        <f t="shared" si="0"/>
        <v/>
      </c>
    </row>
    <row r="31" spans="1:39" ht="16.8" thickTop="1">
      <c r="A31" s="83"/>
      <c r="B31" s="262"/>
      <c r="C31" s="271" t="s">
        <v>46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3"/>
      <c r="AA31" s="60" t="s">
        <v>47</v>
      </c>
      <c r="AB31" s="274" t="str">
        <f>IF(AA17="","",SUM(AA17:AE30))</f>
        <v/>
      </c>
      <c r="AC31" s="274"/>
      <c r="AD31" s="274"/>
      <c r="AE31" s="275"/>
      <c r="AF31" s="84"/>
      <c r="AG31" s="85"/>
      <c r="AH31" s="86"/>
      <c r="AI31" s="87"/>
    </row>
    <row r="32" spans="1:39" ht="10.199999999999999" customHeight="1">
      <c r="A32" s="83"/>
      <c r="B32" s="88"/>
      <c r="C32" s="8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89"/>
      <c r="Z32" s="90"/>
      <c r="AA32" s="91"/>
      <c r="AB32" s="91"/>
      <c r="AC32" s="91"/>
      <c r="AD32" s="91"/>
      <c r="AE32" s="92"/>
      <c r="AF32" s="16"/>
      <c r="AG32" s="16"/>
      <c r="AH32" s="16"/>
      <c r="AI32" s="87"/>
    </row>
    <row r="33" spans="1:38" ht="10.199999999999999" customHeight="1">
      <c r="A33" s="8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</row>
    <row r="34" spans="1:38" ht="15" customHeight="1">
      <c r="A34" s="83"/>
      <c r="B34" s="233"/>
      <c r="C34" s="62"/>
      <c r="D34" s="235" t="s">
        <v>48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 t="s">
        <v>49</v>
      </c>
      <c r="AA34" s="237"/>
      <c r="AB34" s="237"/>
      <c r="AC34" s="237"/>
      <c r="AD34" s="237"/>
      <c r="AE34" s="238"/>
      <c r="AF34" s="236" t="s">
        <v>45</v>
      </c>
      <c r="AG34" s="239"/>
      <c r="AH34" s="240"/>
      <c r="AI34" s="75"/>
    </row>
    <row r="35" spans="1:38" ht="15" customHeight="1">
      <c r="A35" s="83"/>
      <c r="B35" s="234"/>
      <c r="C35" s="62"/>
      <c r="D35" s="241" t="s">
        <v>50</v>
      </c>
      <c r="E35" s="242"/>
      <c r="F35" s="242"/>
      <c r="G35" s="242"/>
      <c r="H35" s="242"/>
      <c r="I35" s="242"/>
      <c r="J35" s="243"/>
      <c r="K35" s="243"/>
      <c r="L35" s="243"/>
      <c r="M35" s="93" t="s">
        <v>51</v>
      </c>
      <c r="N35" s="94"/>
      <c r="O35" s="93"/>
      <c r="P35" s="95"/>
      <c r="Q35" s="93"/>
      <c r="R35" s="244" t="s">
        <v>52</v>
      </c>
      <c r="S35" s="244"/>
      <c r="T35" s="244"/>
      <c r="U35" s="244"/>
      <c r="V35" s="244"/>
      <c r="W35" s="244"/>
      <c r="X35" s="244"/>
      <c r="Y35" s="245"/>
      <c r="Z35" s="96" t="s">
        <v>53</v>
      </c>
      <c r="AA35" s="246" t="str">
        <f>IF(AB31="","",ROUNDUP(AB31*J35%,0))</f>
        <v/>
      </c>
      <c r="AB35" s="246"/>
      <c r="AC35" s="246"/>
      <c r="AD35" s="246"/>
      <c r="AE35" s="247"/>
      <c r="AF35" s="97"/>
      <c r="AG35" s="98"/>
      <c r="AH35" s="99"/>
      <c r="AI35" s="100"/>
    </row>
    <row r="36" spans="1:38" ht="15" customHeight="1">
      <c r="A36" s="8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K36" s="279" t="s">
        <v>77</v>
      </c>
      <c r="AL36" s="280"/>
    </row>
    <row r="37" spans="1:38" ht="15" customHeight="1">
      <c r="A37" s="83"/>
      <c r="B37" s="101"/>
      <c r="C37" s="101"/>
      <c r="D37" s="72"/>
      <c r="E37" s="73"/>
      <c r="F37" s="73"/>
      <c r="G37" s="73"/>
      <c r="H37" s="73"/>
      <c r="I37" s="73"/>
      <c r="J37" s="73"/>
      <c r="K37" s="72" t="s">
        <v>63</v>
      </c>
      <c r="L37" s="73"/>
      <c r="M37" s="73"/>
      <c r="N37" s="73"/>
      <c r="O37" s="73"/>
      <c r="P37" s="73"/>
      <c r="Q37" s="73"/>
      <c r="R37" s="95"/>
      <c r="S37" s="73"/>
      <c r="T37" s="73"/>
      <c r="U37" s="73"/>
      <c r="V37" s="73"/>
      <c r="W37" s="73"/>
      <c r="X37" s="95"/>
      <c r="Y37" s="102"/>
      <c r="Z37" s="251" t="str">
        <f>IF(AA35="","",AB31-AA35)</f>
        <v/>
      </c>
      <c r="AA37" s="252"/>
      <c r="AB37" s="252"/>
      <c r="AC37" s="252"/>
      <c r="AD37" s="252"/>
      <c r="AE37" s="252"/>
      <c r="AF37" s="264" t="s">
        <v>54</v>
      </c>
      <c r="AG37" s="264"/>
      <c r="AH37" s="265"/>
      <c r="AI37" s="71"/>
      <c r="AK37" s="281">
        <f>IF(Z37="",0,1)</f>
        <v>0</v>
      </c>
      <c r="AL37" s="282"/>
    </row>
    <row r="38" spans="1:38" ht="15" customHeight="1">
      <c r="A38" s="83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03"/>
    </row>
    <row r="39" spans="1:38" ht="15" customHeight="1">
      <c r="A39" s="83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03"/>
    </row>
    <row r="40" spans="1:38" ht="15" customHeight="1">
      <c r="A40" s="83"/>
      <c r="B40" s="62"/>
      <c r="C40" s="62"/>
      <c r="D40" s="89"/>
      <c r="E40" s="89"/>
      <c r="F40" s="89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266">
        <v>0</v>
      </c>
      <c r="T40" s="154"/>
      <c r="U40" s="154"/>
      <c r="V40" s="154"/>
      <c r="W40" s="154"/>
      <c r="X40" s="155"/>
      <c r="Y40" s="266" t="s">
        <v>55</v>
      </c>
      <c r="Z40" s="154"/>
      <c r="AA40" s="155"/>
      <c r="AB40" s="267"/>
      <c r="AC40" s="268"/>
      <c r="AD40" s="268"/>
      <c r="AE40" s="269"/>
      <c r="AF40" s="270" t="s">
        <v>56</v>
      </c>
      <c r="AG40" s="270"/>
      <c r="AH40" s="270"/>
      <c r="AI40" s="103"/>
    </row>
    <row r="41" spans="1:38" ht="15" customHeight="1">
      <c r="A41" s="8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03"/>
    </row>
    <row r="42" spans="1:38" ht="15" customHeight="1">
      <c r="A42" s="10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105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AK36:AL36"/>
    <mergeCell ref="AK37:AL37"/>
    <mergeCell ref="A3:AI3"/>
    <mergeCell ref="A4:AI4"/>
    <mergeCell ref="S6:W6"/>
    <mergeCell ref="X6:Y6"/>
    <mergeCell ref="Z6:AA6"/>
    <mergeCell ref="AC6:AD6"/>
    <mergeCell ref="AE6:AF6"/>
    <mergeCell ref="AG6:AH6"/>
    <mergeCell ref="B8:D8"/>
    <mergeCell ref="Q8:X8"/>
    <mergeCell ref="B9:D11"/>
    <mergeCell ref="E9:N11"/>
    <mergeCell ref="B12:D14"/>
    <mergeCell ref="E12:N14"/>
    <mergeCell ref="AF17:AH17"/>
    <mergeCell ref="Q9:U14"/>
    <mergeCell ref="V9:AH14"/>
    <mergeCell ref="D18:R18"/>
    <mergeCell ref="S18:V18"/>
    <mergeCell ref="W18:Z18"/>
    <mergeCell ref="AA18:AE18"/>
    <mergeCell ref="AF18:AH18"/>
    <mergeCell ref="S19:V19"/>
    <mergeCell ref="W19:Z19"/>
    <mergeCell ref="AA19:AE19"/>
    <mergeCell ref="AF19:AH19"/>
    <mergeCell ref="D20:R20"/>
    <mergeCell ref="S20:V20"/>
    <mergeCell ref="W20:Z20"/>
    <mergeCell ref="AA20:AE20"/>
    <mergeCell ref="AF20:AH20"/>
    <mergeCell ref="AF21:AH21"/>
    <mergeCell ref="D22:R22"/>
    <mergeCell ref="S22:V22"/>
    <mergeCell ref="W22:Z22"/>
    <mergeCell ref="AA22:AE22"/>
    <mergeCell ref="AF22:AH22"/>
    <mergeCell ref="D23:R23"/>
    <mergeCell ref="S23:V23"/>
    <mergeCell ref="W23:Z23"/>
    <mergeCell ref="AA23:AE23"/>
    <mergeCell ref="AF23:AH23"/>
    <mergeCell ref="D21:R21"/>
    <mergeCell ref="S21:V21"/>
    <mergeCell ref="W21:Z21"/>
    <mergeCell ref="AA21:AE21"/>
    <mergeCell ref="D24:R24"/>
    <mergeCell ref="S24:V24"/>
    <mergeCell ref="W24:Z24"/>
    <mergeCell ref="AA24:AE24"/>
    <mergeCell ref="AF24:AH24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7:R27"/>
    <mergeCell ref="S27:V27"/>
    <mergeCell ref="W27:Z27"/>
    <mergeCell ref="AA27:AE27"/>
    <mergeCell ref="AF27:AH27"/>
    <mergeCell ref="Z37:AE37"/>
    <mergeCell ref="AF37:AH37"/>
    <mergeCell ref="S40:X40"/>
    <mergeCell ref="Y40:AA40"/>
    <mergeCell ref="AB40:AE40"/>
    <mergeCell ref="AF40:AH40"/>
    <mergeCell ref="C31:Z31"/>
    <mergeCell ref="AB31:AE31"/>
    <mergeCell ref="D28:R28"/>
    <mergeCell ref="S28:V28"/>
    <mergeCell ref="W28:Z28"/>
    <mergeCell ref="AA28:AE28"/>
    <mergeCell ref="AF28:AH28"/>
    <mergeCell ref="D29:R29"/>
    <mergeCell ref="S29:V29"/>
    <mergeCell ref="W29:Z29"/>
    <mergeCell ref="AA29:AE29"/>
    <mergeCell ref="AF29:AH29"/>
    <mergeCell ref="B34:B35"/>
    <mergeCell ref="D34:Y34"/>
    <mergeCell ref="Z34:AE34"/>
    <mergeCell ref="AF34:AH34"/>
    <mergeCell ref="D35:I35"/>
    <mergeCell ref="J35:L35"/>
    <mergeCell ref="R35:Y35"/>
    <mergeCell ref="AA35:AE35"/>
    <mergeCell ref="D30:R30"/>
    <mergeCell ref="S30:V30"/>
    <mergeCell ref="W30:Z30"/>
    <mergeCell ref="AA30:AE30"/>
    <mergeCell ref="AF30:AH30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</mergeCells>
  <phoneticPr fontId="2"/>
  <conditionalFormatting sqref="C17:AF30">
    <cfRule type="expression" dxfId="9" priority="1" stopIfTrue="1">
      <formula>COUNTIF($C$17:$C$30,$C17)&gt;1</formula>
    </cfRule>
  </conditionalFormatting>
  <dataValidations count="1">
    <dataValidation type="list" allowBlank="1" showInputMessage="1" showErrorMessage="1" sqref="J35" xr:uid="{AC4C02C6-E04B-4405-8F16-412D0210FEEA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D4B63-67B7-49E8-8C90-76F2E272AEA2}">
  <sheetPr>
    <pageSetUpPr fitToPage="1"/>
  </sheetPr>
  <dimension ref="A1:AM42"/>
  <sheetViews>
    <sheetView topLeftCell="A15" workbookViewId="0">
      <selection activeCell="J35" sqref="J35:L35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1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 t="s">
        <v>32</v>
      </c>
    </row>
    <row r="2" spans="1: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6"/>
    </row>
    <row r="3" spans="1:35" ht="13.8">
      <c r="A3" s="283" t="s">
        <v>33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5"/>
    </row>
    <row r="4" spans="1:35">
      <c r="A4" s="286" t="s">
        <v>34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8"/>
    </row>
    <row r="5" spans="1:3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1"/>
    </row>
    <row r="6" spans="1:35" ht="27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36" t="s">
        <v>10</v>
      </c>
      <c r="T6" s="239"/>
      <c r="U6" s="239"/>
      <c r="V6" s="239"/>
      <c r="W6" s="240"/>
      <c r="X6" s="289" t="str">
        <f>IF(請求書!F10="","",請求書!$F$10)</f>
        <v/>
      </c>
      <c r="Y6" s="290"/>
      <c r="Z6" s="291" t="str">
        <f>IF(請求書!I10="","",請求書!$I$10)</f>
        <v/>
      </c>
      <c r="AA6" s="292"/>
      <c r="AB6" s="74" t="s">
        <v>11</v>
      </c>
      <c r="AC6" s="289" t="str">
        <f>IF(請求書!O10="","",請求書!$O$10)</f>
        <v/>
      </c>
      <c r="AD6" s="290"/>
      <c r="AE6" s="293" t="str">
        <f>IF(請求書!R10="","",請求書!$R$10)</f>
        <v/>
      </c>
      <c r="AF6" s="292"/>
      <c r="AG6" s="294" t="s">
        <v>12</v>
      </c>
      <c r="AH6" s="238"/>
      <c r="AI6" s="75"/>
    </row>
    <row r="7" spans="1:3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</row>
    <row r="8" spans="1:35" ht="27" customHeight="1">
      <c r="A8" s="69"/>
      <c r="B8" s="295" t="s">
        <v>35</v>
      </c>
      <c r="C8" s="296"/>
      <c r="D8" s="297"/>
      <c r="E8" s="29"/>
      <c r="F8" s="30"/>
      <c r="G8" s="30"/>
      <c r="H8" s="30"/>
      <c r="I8" s="30"/>
      <c r="J8" s="30"/>
      <c r="K8" s="30"/>
      <c r="L8" s="30"/>
      <c r="M8" s="30"/>
      <c r="N8" s="31"/>
      <c r="O8" s="62"/>
      <c r="P8" s="62"/>
      <c r="Q8" s="236" t="s">
        <v>36</v>
      </c>
      <c r="R8" s="239"/>
      <c r="S8" s="239"/>
      <c r="T8" s="239"/>
      <c r="U8" s="239"/>
      <c r="V8" s="239"/>
      <c r="W8" s="239"/>
      <c r="X8" s="240"/>
      <c r="Y8" s="76" t="str">
        <f>IF(請求書!V22="","",請求書!$V$22)</f>
        <v/>
      </c>
      <c r="Z8" s="77" t="str">
        <f>IF(請求書!Y22="","",請求書!$Y$22)</f>
        <v/>
      </c>
      <c r="AA8" s="77" t="str">
        <f>IF(請求書!AB22="","",請求書!$AB$22)</f>
        <v/>
      </c>
      <c r="AB8" s="77" t="str">
        <f>IF(請求書!AE22="","",請求書!$AE$22)</f>
        <v/>
      </c>
      <c r="AC8" s="77" t="str">
        <f>IF(請求書!AH22="","",請求書!$AH$22)</f>
        <v/>
      </c>
      <c r="AD8" s="77" t="str">
        <f>IF(請求書!AK22="","",請求書!$AK$22)</f>
        <v/>
      </c>
      <c r="AE8" s="77" t="str">
        <f>IF(請求書!AN22="","",請求書!$AN$22)</f>
        <v/>
      </c>
      <c r="AF8" s="77" t="str">
        <f>IF(請求書!AQ22="","",請求書!$AQ$22)</f>
        <v/>
      </c>
      <c r="AG8" s="77" t="str">
        <f>IF(請求書!AT22="","",請求書!$AT$22)</f>
        <v/>
      </c>
      <c r="AH8" s="78" t="str">
        <f>IF(請求書!AW22="","",請求書!$AW$22)</f>
        <v/>
      </c>
      <c r="AI8" s="75"/>
    </row>
    <row r="9" spans="1:35" ht="12.6" customHeight="1">
      <c r="A9" s="69"/>
      <c r="B9" s="298" t="s">
        <v>58</v>
      </c>
      <c r="C9" s="299"/>
      <c r="D9" s="300"/>
      <c r="E9" s="307"/>
      <c r="F9" s="308"/>
      <c r="G9" s="308"/>
      <c r="H9" s="308"/>
      <c r="I9" s="308"/>
      <c r="J9" s="308"/>
      <c r="K9" s="308"/>
      <c r="L9" s="308"/>
      <c r="M9" s="308"/>
      <c r="N9" s="309"/>
      <c r="O9" s="62"/>
      <c r="P9" s="62"/>
      <c r="Q9" s="298" t="s">
        <v>37</v>
      </c>
      <c r="R9" s="299"/>
      <c r="S9" s="299"/>
      <c r="T9" s="299"/>
      <c r="U9" s="300"/>
      <c r="V9" s="298" t="str">
        <f>IF(請求書!AB26="","",請求書!$AB$26)</f>
        <v/>
      </c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79"/>
    </row>
    <row r="10" spans="1:35">
      <c r="A10" s="69"/>
      <c r="B10" s="301"/>
      <c r="C10" s="302"/>
      <c r="D10" s="303"/>
      <c r="E10" s="310"/>
      <c r="F10" s="311"/>
      <c r="G10" s="311"/>
      <c r="H10" s="311"/>
      <c r="I10" s="311"/>
      <c r="J10" s="311"/>
      <c r="K10" s="311"/>
      <c r="L10" s="311"/>
      <c r="M10" s="311"/>
      <c r="N10" s="312"/>
      <c r="O10" s="62"/>
      <c r="P10" s="62"/>
      <c r="Q10" s="301"/>
      <c r="R10" s="302"/>
      <c r="S10" s="302"/>
      <c r="T10" s="302"/>
      <c r="U10" s="303"/>
      <c r="V10" s="301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79"/>
    </row>
    <row r="11" spans="1:35">
      <c r="A11" s="69"/>
      <c r="B11" s="304"/>
      <c r="C11" s="305"/>
      <c r="D11" s="306"/>
      <c r="E11" s="313"/>
      <c r="F11" s="314"/>
      <c r="G11" s="314"/>
      <c r="H11" s="314"/>
      <c r="I11" s="314"/>
      <c r="J11" s="314"/>
      <c r="K11" s="314"/>
      <c r="L11" s="314"/>
      <c r="M11" s="314"/>
      <c r="N11" s="315"/>
      <c r="O11" s="62"/>
      <c r="P11" s="62"/>
      <c r="Q11" s="301"/>
      <c r="R11" s="302"/>
      <c r="S11" s="302"/>
      <c r="T11" s="302"/>
      <c r="U11" s="303"/>
      <c r="V11" s="301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3"/>
      <c r="AI11" s="79"/>
    </row>
    <row r="12" spans="1:35">
      <c r="A12" s="69"/>
      <c r="B12" s="298" t="s">
        <v>38</v>
      </c>
      <c r="C12" s="299"/>
      <c r="D12" s="300"/>
      <c r="E12" s="307"/>
      <c r="F12" s="308"/>
      <c r="G12" s="308"/>
      <c r="H12" s="308"/>
      <c r="I12" s="308"/>
      <c r="J12" s="308"/>
      <c r="K12" s="308"/>
      <c r="L12" s="308"/>
      <c r="M12" s="308"/>
      <c r="N12" s="309"/>
      <c r="O12" s="62"/>
      <c r="P12" s="62"/>
      <c r="Q12" s="301"/>
      <c r="R12" s="302"/>
      <c r="S12" s="302"/>
      <c r="T12" s="302"/>
      <c r="U12" s="303"/>
      <c r="V12" s="301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3"/>
      <c r="AI12" s="79"/>
    </row>
    <row r="13" spans="1:35">
      <c r="A13" s="69"/>
      <c r="B13" s="301"/>
      <c r="C13" s="302"/>
      <c r="D13" s="303"/>
      <c r="E13" s="310"/>
      <c r="F13" s="311"/>
      <c r="G13" s="311"/>
      <c r="H13" s="311"/>
      <c r="I13" s="311"/>
      <c r="J13" s="311"/>
      <c r="K13" s="311"/>
      <c r="L13" s="311"/>
      <c r="M13" s="311"/>
      <c r="N13" s="312"/>
      <c r="O13" s="62"/>
      <c r="P13" s="62"/>
      <c r="Q13" s="301"/>
      <c r="R13" s="302"/>
      <c r="S13" s="302"/>
      <c r="T13" s="302"/>
      <c r="U13" s="303"/>
      <c r="V13" s="301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3"/>
      <c r="AI13" s="79"/>
    </row>
    <row r="14" spans="1:35">
      <c r="A14" s="69"/>
      <c r="B14" s="304"/>
      <c r="C14" s="305"/>
      <c r="D14" s="306"/>
      <c r="E14" s="313"/>
      <c r="F14" s="314"/>
      <c r="G14" s="314"/>
      <c r="H14" s="314"/>
      <c r="I14" s="314"/>
      <c r="J14" s="314"/>
      <c r="K14" s="314"/>
      <c r="L14" s="314"/>
      <c r="M14" s="314"/>
      <c r="N14" s="315"/>
      <c r="O14" s="62"/>
      <c r="P14" s="62"/>
      <c r="Q14" s="304"/>
      <c r="R14" s="305"/>
      <c r="S14" s="305"/>
      <c r="T14" s="305"/>
      <c r="U14" s="306"/>
      <c r="V14" s="304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6"/>
      <c r="AI14" s="79"/>
    </row>
    <row r="15" spans="1:3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5"/>
      <c r="AI15" s="68"/>
    </row>
    <row r="16" spans="1:35" ht="15" customHeight="1">
      <c r="A16" s="69"/>
      <c r="B16" s="260" t="s">
        <v>39</v>
      </c>
      <c r="C16" s="80" t="s">
        <v>40</v>
      </c>
      <c r="D16" s="263" t="s">
        <v>41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  <c r="S16" s="236" t="s">
        <v>42</v>
      </c>
      <c r="T16" s="239"/>
      <c r="U16" s="239"/>
      <c r="V16" s="240"/>
      <c r="W16" s="236" t="s">
        <v>43</v>
      </c>
      <c r="X16" s="239"/>
      <c r="Y16" s="239"/>
      <c r="Z16" s="240"/>
      <c r="AA16" s="236" t="s">
        <v>44</v>
      </c>
      <c r="AB16" s="239"/>
      <c r="AC16" s="239"/>
      <c r="AD16" s="239"/>
      <c r="AE16" s="240"/>
      <c r="AF16" s="236" t="s">
        <v>45</v>
      </c>
      <c r="AG16" s="239"/>
      <c r="AH16" s="240"/>
      <c r="AI16" s="81"/>
    </row>
    <row r="17" spans="1:39" ht="15" customHeight="1">
      <c r="A17" s="69"/>
      <c r="B17" s="261"/>
      <c r="C17" s="32"/>
      <c r="D17" s="248" t="str">
        <f>IF(C17="","",VLOOKUP(C17,サービスコード!C5:E47,2,FALSE))</f>
        <v/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50"/>
      <c r="S17" s="251" t="str">
        <f>IF(C17="","",VLOOKUP(C17,サービスコード!C5:E47,3,FALSE))</f>
        <v/>
      </c>
      <c r="T17" s="252"/>
      <c r="U17" s="252"/>
      <c r="V17" s="253"/>
      <c r="W17" s="254"/>
      <c r="X17" s="255"/>
      <c r="Y17" s="255"/>
      <c r="Z17" s="256"/>
      <c r="AA17" s="251" t="str">
        <f>IF(C17="","",S17*W17)</f>
        <v/>
      </c>
      <c r="AB17" s="252"/>
      <c r="AC17" s="252"/>
      <c r="AD17" s="252"/>
      <c r="AE17" s="253"/>
      <c r="AF17" s="276"/>
      <c r="AG17" s="277"/>
      <c r="AH17" s="278"/>
      <c r="AI17" s="82" t="str">
        <f t="shared" ref="AI17:AI30" si="0">IF(COUNTIF(C$17:C$30,C17)&gt;1,"★同じサービスコードは一行にまとめてください。","")</f>
        <v/>
      </c>
    </row>
    <row r="18" spans="1:39" ht="15" customHeight="1">
      <c r="A18" s="69"/>
      <c r="B18" s="261"/>
      <c r="C18" s="32"/>
      <c r="D18" s="248" t="str">
        <f>IF(C18="","",VLOOKUP(C18,サービスコード!C5:E47,2,FALSE))</f>
        <v/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50"/>
      <c r="S18" s="251" t="str">
        <f>IF(C18="","",VLOOKUP(C18,サービスコード!C5:E47,3,FALSE))</f>
        <v/>
      </c>
      <c r="T18" s="252"/>
      <c r="U18" s="252"/>
      <c r="V18" s="253"/>
      <c r="W18" s="254"/>
      <c r="X18" s="255"/>
      <c r="Y18" s="255"/>
      <c r="Z18" s="256"/>
      <c r="AA18" s="251" t="str">
        <f t="shared" ref="AA18:AA30" si="1">IF(C18="","",S18*W18)</f>
        <v/>
      </c>
      <c r="AB18" s="252"/>
      <c r="AC18" s="252"/>
      <c r="AD18" s="252"/>
      <c r="AE18" s="253"/>
      <c r="AF18" s="276"/>
      <c r="AG18" s="277"/>
      <c r="AH18" s="278"/>
      <c r="AI18" s="82" t="str">
        <f t="shared" si="0"/>
        <v/>
      </c>
    </row>
    <row r="19" spans="1:39" ht="15" customHeight="1">
      <c r="A19" s="69"/>
      <c r="B19" s="261"/>
      <c r="C19" s="32"/>
      <c r="D19" s="248" t="str">
        <f>IF(C19="","",VLOOKUP(C19,サービスコード!C5:E47,2,FALSE))</f>
        <v/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50"/>
      <c r="S19" s="251" t="str">
        <f>IF(C19="","",VLOOKUP(C19,サービスコード!C5:E47,3,FALSE))</f>
        <v/>
      </c>
      <c r="T19" s="252"/>
      <c r="U19" s="252"/>
      <c r="V19" s="253"/>
      <c r="W19" s="254"/>
      <c r="X19" s="255"/>
      <c r="Y19" s="255"/>
      <c r="Z19" s="256"/>
      <c r="AA19" s="251" t="str">
        <f t="shared" si="1"/>
        <v/>
      </c>
      <c r="AB19" s="252"/>
      <c r="AC19" s="252"/>
      <c r="AD19" s="252"/>
      <c r="AE19" s="253"/>
      <c r="AF19" s="276"/>
      <c r="AG19" s="277"/>
      <c r="AH19" s="278"/>
      <c r="AI19" s="82" t="str">
        <f t="shared" si="0"/>
        <v/>
      </c>
    </row>
    <row r="20" spans="1:39" ht="15" customHeight="1">
      <c r="A20" s="69"/>
      <c r="B20" s="261"/>
      <c r="C20" s="32"/>
      <c r="D20" s="248" t="str">
        <f>IF(C20="","",VLOOKUP(C20,サービスコード!C5:E47,2,FALSE))</f>
        <v/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  <c r="S20" s="251" t="str">
        <f>IF(C20="","",VLOOKUP(C20,サービスコード!C5:E47,3,FALSE))</f>
        <v/>
      </c>
      <c r="T20" s="252"/>
      <c r="U20" s="252"/>
      <c r="V20" s="253"/>
      <c r="W20" s="254"/>
      <c r="X20" s="255"/>
      <c r="Y20" s="255"/>
      <c r="Z20" s="256"/>
      <c r="AA20" s="251" t="str">
        <f t="shared" si="1"/>
        <v/>
      </c>
      <c r="AB20" s="252"/>
      <c r="AC20" s="252"/>
      <c r="AD20" s="252"/>
      <c r="AE20" s="253"/>
      <c r="AF20" s="276"/>
      <c r="AG20" s="277"/>
      <c r="AH20" s="278"/>
      <c r="AI20" s="82" t="str">
        <f t="shared" si="0"/>
        <v/>
      </c>
    </row>
    <row r="21" spans="1:39" ht="15" customHeight="1">
      <c r="A21" s="69"/>
      <c r="B21" s="261"/>
      <c r="C21" s="32"/>
      <c r="D21" s="248" t="str">
        <f>IF(C21="","",VLOOKUP(C21,サービスコード!C5:E47,2,FALSE))</f>
        <v/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50"/>
      <c r="S21" s="251" t="str">
        <f>IF(C21="","",VLOOKUP(C21,サービスコード!C5:E47,3,FALSE))</f>
        <v/>
      </c>
      <c r="T21" s="252"/>
      <c r="U21" s="252"/>
      <c r="V21" s="253"/>
      <c r="W21" s="254"/>
      <c r="X21" s="255"/>
      <c r="Y21" s="255"/>
      <c r="Z21" s="256"/>
      <c r="AA21" s="251" t="str">
        <f t="shared" si="1"/>
        <v/>
      </c>
      <c r="AB21" s="252"/>
      <c r="AC21" s="252"/>
      <c r="AD21" s="252"/>
      <c r="AE21" s="253"/>
      <c r="AF21" s="276"/>
      <c r="AG21" s="277"/>
      <c r="AH21" s="278"/>
      <c r="AI21" s="82" t="str">
        <f t="shared" si="0"/>
        <v/>
      </c>
    </row>
    <row r="22" spans="1:39" ht="15" customHeight="1">
      <c r="A22" s="69"/>
      <c r="B22" s="261"/>
      <c r="C22" s="32"/>
      <c r="D22" s="248" t="str">
        <f>IF(C22="","",VLOOKUP(C22,サービスコード!C5:E47,2,FALSE))</f>
        <v/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/>
      <c r="S22" s="251" t="str">
        <f>IF(C22="","",VLOOKUP(C22,サービスコード!C5:E47,3,FALSE))</f>
        <v/>
      </c>
      <c r="T22" s="252"/>
      <c r="U22" s="252"/>
      <c r="V22" s="253"/>
      <c r="W22" s="254"/>
      <c r="X22" s="255"/>
      <c r="Y22" s="255"/>
      <c r="Z22" s="256"/>
      <c r="AA22" s="251" t="str">
        <f t="shared" si="1"/>
        <v/>
      </c>
      <c r="AB22" s="252"/>
      <c r="AC22" s="252"/>
      <c r="AD22" s="252"/>
      <c r="AE22" s="253"/>
      <c r="AF22" s="276"/>
      <c r="AG22" s="277"/>
      <c r="AH22" s="278"/>
      <c r="AI22" s="82" t="str">
        <f t="shared" si="0"/>
        <v/>
      </c>
    </row>
    <row r="23" spans="1:39" ht="15" customHeight="1">
      <c r="A23" s="69"/>
      <c r="B23" s="261"/>
      <c r="C23" s="32"/>
      <c r="D23" s="248" t="str">
        <f>IF(C23="","",VLOOKUP(C23,サービスコード!C5:E47,2,FALSE))</f>
        <v/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50"/>
      <c r="S23" s="251" t="str">
        <f>IF(C23="","",VLOOKUP(C23,サービスコード!C5:E47,3,FALSE))</f>
        <v/>
      </c>
      <c r="T23" s="252"/>
      <c r="U23" s="252"/>
      <c r="V23" s="253"/>
      <c r="W23" s="254"/>
      <c r="X23" s="255"/>
      <c r="Y23" s="255"/>
      <c r="Z23" s="256"/>
      <c r="AA23" s="251" t="str">
        <f t="shared" si="1"/>
        <v/>
      </c>
      <c r="AB23" s="252"/>
      <c r="AC23" s="252"/>
      <c r="AD23" s="252"/>
      <c r="AE23" s="253"/>
      <c r="AF23" s="276"/>
      <c r="AG23" s="277"/>
      <c r="AH23" s="278"/>
      <c r="AI23" s="82" t="str">
        <f t="shared" si="0"/>
        <v/>
      </c>
      <c r="AK23" s="33"/>
      <c r="AL23" s="34"/>
      <c r="AM23" s="35"/>
    </row>
    <row r="24" spans="1:39" ht="15" customHeight="1">
      <c r="A24" s="69"/>
      <c r="B24" s="261"/>
      <c r="C24" s="32"/>
      <c r="D24" s="248" t="str">
        <f>IF(C24="","",VLOOKUP(C24,サービスコード!C5:E47,2,FALSE))</f>
        <v/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50"/>
      <c r="S24" s="251" t="str">
        <f>IF(C24="","",VLOOKUP(C24,サービスコード!C5:E47,3,FALSE))</f>
        <v/>
      </c>
      <c r="T24" s="252"/>
      <c r="U24" s="252"/>
      <c r="V24" s="253"/>
      <c r="W24" s="254"/>
      <c r="X24" s="255"/>
      <c r="Y24" s="255"/>
      <c r="Z24" s="256"/>
      <c r="AA24" s="251" t="str">
        <f t="shared" si="1"/>
        <v/>
      </c>
      <c r="AB24" s="252"/>
      <c r="AC24" s="252"/>
      <c r="AD24" s="252"/>
      <c r="AE24" s="253"/>
      <c r="AF24" s="276"/>
      <c r="AG24" s="277"/>
      <c r="AH24" s="278"/>
      <c r="AI24" s="82" t="str">
        <f t="shared" si="0"/>
        <v/>
      </c>
      <c r="AK24" s="33"/>
      <c r="AL24" s="34"/>
      <c r="AM24" s="35"/>
    </row>
    <row r="25" spans="1:39" ht="15" customHeight="1">
      <c r="A25" s="69"/>
      <c r="B25" s="261"/>
      <c r="C25" s="32"/>
      <c r="D25" s="248" t="str">
        <f>IF(C25="","",VLOOKUP(C25,サービスコード!C5:E47,2,FALSE))</f>
        <v/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251" t="str">
        <f>IF(C25="","",VLOOKUP(C25,サービスコード!C5:E47,3,FALSE))</f>
        <v/>
      </c>
      <c r="T25" s="252"/>
      <c r="U25" s="252"/>
      <c r="V25" s="253"/>
      <c r="W25" s="254"/>
      <c r="X25" s="255"/>
      <c r="Y25" s="255"/>
      <c r="Z25" s="256"/>
      <c r="AA25" s="251" t="str">
        <f t="shared" si="1"/>
        <v/>
      </c>
      <c r="AB25" s="252"/>
      <c r="AC25" s="252"/>
      <c r="AD25" s="252"/>
      <c r="AE25" s="253"/>
      <c r="AF25" s="276"/>
      <c r="AG25" s="277"/>
      <c r="AH25" s="278"/>
      <c r="AI25" s="82" t="str">
        <f t="shared" si="0"/>
        <v/>
      </c>
      <c r="AK25" s="33"/>
      <c r="AL25" s="34"/>
      <c r="AM25" s="35"/>
    </row>
    <row r="26" spans="1:39" ht="15" customHeight="1">
      <c r="A26" s="69"/>
      <c r="B26" s="261"/>
      <c r="C26" s="32"/>
      <c r="D26" s="248" t="str">
        <f>IF(C26="","",VLOOKUP(C26,サービスコード!C5:E47,2,FALSE))</f>
        <v/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50"/>
      <c r="S26" s="251" t="str">
        <f>IF(C26="","",VLOOKUP(C26,サービスコード!C5:E47,3,FALSE))</f>
        <v/>
      </c>
      <c r="T26" s="252"/>
      <c r="U26" s="252"/>
      <c r="V26" s="253"/>
      <c r="W26" s="254"/>
      <c r="X26" s="255"/>
      <c r="Y26" s="255"/>
      <c r="Z26" s="256"/>
      <c r="AA26" s="251" t="str">
        <f t="shared" si="1"/>
        <v/>
      </c>
      <c r="AB26" s="252"/>
      <c r="AC26" s="252"/>
      <c r="AD26" s="252"/>
      <c r="AE26" s="253"/>
      <c r="AF26" s="276"/>
      <c r="AG26" s="277"/>
      <c r="AH26" s="278"/>
      <c r="AI26" s="82" t="str">
        <f t="shared" si="0"/>
        <v/>
      </c>
      <c r="AK26" s="33"/>
      <c r="AL26" s="34"/>
      <c r="AM26" s="35"/>
    </row>
    <row r="27" spans="1:39" ht="15" customHeight="1">
      <c r="A27" s="69"/>
      <c r="B27" s="261"/>
      <c r="C27" s="32"/>
      <c r="D27" s="248" t="str">
        <f>IF(C27="","",VLOOKUP(C27,サービスコード!C5:E47,2,FALSE))</f>
        <v/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/>
      <c r="S27" s="251" t="str">
        <f>IF(C27="","",VLOOKUP(C27,サービスコード!C5:E47,3,FALSE))</f>
        <v/>
      </c>
      <c r="T27" s="252"/>
      <c r="U27" s="252"/>
      <c r="V27" s="253"/>
      <c r="W27" s="254"/>
      <c r="X27" s="255"/>
      <c r="Y27" s="255"/>
      <c r="Z27" s="256"/>
      <c r="AA27" s="251" t="str">
        <f t="shared" si="1"/>
        <v/>
      </c>
      <c r="AB27" s="252"/>
      <c r="AC27" s="252"/>
      <c r="AD27" s="252"/>
      <c r="AE27" s="253"/>
      <c r="AF27" s="276"/>
      <c r="AG27" s="277"/>
      <c r="AH27" s="278"/>
      <c r="AI27" s="82" t="str">
        <f t="shared" si="0"/>
        <v/>
      </c>
    </row>
    <row r="28" spans="1:39" ht="15" customHeight="1">
      <c r="A28" s="69"/>
      <c r="B28" s="261"/>
      <c r="C28" s="32"/>
      <c r="D28" s="248" t="str">
        <f>IF(C28="","",VLOOKUP(C28,サービスコード!C5:E47,2,FALSE))</f>
        <v/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  <c r="S28" s="251" t="str">
        <f>IF(C28="","",VLOOKUP(C28,サービスコード!C5:E47,3,FALSE))</f>
        <v/>
      </c>
      <c r="T28" s="252"/>
      <c r="U28" s="252"/>
      <c r="V28" s="253"/>
      <c r="W28" s="254"/>
      <c r="X28" s="255"/>
      <c r="Y28" s="255"/>
      <c r="Z28" s="256"/>
      <c r="AA28" s="251" t="str">
        <f t="shared" si="1"/>
        <v/>
      </c>
      <c r="AB28" s="252"/>
      <c r="AC28" s="252"/>
      <c r="AD28" s="252"/>
      <c r="AE28" s="253"/>
      <c r="AF28" s="276"/>
      <c r="AG28" s="277"/>
      <c r="AH28" s="278"/>
      <c r="AI28" s="82" t="str">
        <f t="shared" si="0"/>
        <v/>
      </c>
    </row>
    <row r="29" spans="1:39" ht="15" customHeight="1">
      <c r="A29" s="69"/>
      <c r="B29" s="261"/>
      <c r="C29" s="32"/>
      <c r="D29" s="248" t="str">
        <f>IF(C29="","",VLOOKUP(C29,サービスコード!C5:E47,2,FALSE))</f>
        <v/>
      </c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  <c r="S29" s="251" t="str">
        <f>IF(C29="","",VLOOKUP(C29,サービスコード!C5:E47,3,FALSE))</f>
        <v/>
      </c>
      <c r="T29" s="252"/>
      <c r="U29" s="252"/>
      <c r="V29" s="253"/>
      <c r="W29" s="254"/>
      <c r="X29" s="255"/>
      <c r="Y29" s="255"/>
      <c r="Z29" s="256"/>
      <c r="AA29" s="251" t="str">
        <f t="shared" si="1"/>
        <v/>
      </c>
      <c r="AB29" s="252"/>
      <c r="AC29" s="252"/>
      <c r="AD29" s="252"/>
      <c r="AE29" s="253"/>
      <c r="AF29" s="276"/>
      <c r="AG29" s="277"/>
      <c r="AH29" s="278"/>
      <c r="AI29" s="82" t="str">
        <f t="shared" si="0"/>
        <v/>
      </c>
    </row>
    <row r="30" spans="1:39" ht="15" customHeight="1" thickBot="1">
      <c r="A30" s="69"/>
      <c r="B30" s="261"/>
      <c r="C30" s="32"/>
      <c r="D30" s="248" t="str">
        <f>IF(C30="","",VLOOKUP(C30,サービスコード!C5:E47,2,FALSE))</f>
        <v/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tr">
        <f>IF(C30="","",VLOOKUP(C30,サービスコード!C18:E60,3,FALSE))</f>
        <v/>
      </c>
      <c r="T30" s="252"/>
      <c r="U30" s="252"/>
      <c r="V30" s="253"/>
      <c r="W30" s="254"/>
      <c r="X30" s="255"/>
      <c r="Y30" s="255"/>
      <c r="Z30" s="256"/>
      <c r="AA30" s="251" t="str">
        <f t="shared" si="1"/>
        <v/>
      </c>
      <c r="AB30" s="252"/>
      <c r="AC30" s="252"/>
      <c r="AD30" s="252"/>
      <c r="AE30" s="253"/>
      <c r="AF30" s="257"/>
      <c r="AG30" s="258"/>
      <c r="AH30" s="259"/>
      <c r="AI30" s="82" t="str">
        <f t="shared" si="0"/>
        <v/>
      </c>
    </row>
    <row r="31" spans="1:39" ht="16.8" thickTop="1">
      <c r="A31" s="83"/>
      <c r="B31" s="262"/>
      <c r="C31" s="271" t="s">
        <v>46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3"/>
      <c r="AA31" s="60" t="s">
        <v>47</v>
      </c>
      <c r="AB31" s="274" t="str">
        <f>IF(AA17="","",SUM(AA17:AE30))</f>
        <v/>
      </c>
      <c r="AC31" s="274"/>
      <c r="AD31" s="274"/>
      <c r="AE31" s="275"/>
      <c r="AF31" s="84"/>
      <c r="AG31" s="85"/>
      <c r="AH31" s="86"/>
      <c r="AI31" s="87"/>
    </row>
    <row r="32" spans="1:39" ht="10.199999999999999" customHeight="1">
      <c r="A32" s="83"/>
      <c r="B32" s="88"/>
      <c r="C32" s="8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89"/>
      <c r="Z32" s="90"/>
      <c r="AA32" s="91"/>
      <c r="AB32" s="91"/>
      <c r="AC32" s="91"/>
      <c r="AD32" s="91"/>
      <c r="AE32" s="92"/>
      <c r="AF32" s="16"/>
      <c r="AG32" s="16"/>
      <c r="AH32" s="16"/>
      <c r="AI32" s="87"/>
    </row>
    <row r="33" spans="1:38" ht="10.199999999999999" customHeight="1">
      <c r="A33" s="8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</row>
    <row r="34" spans="1:38" ht="15" customHeight="1">
      <c r="A34" s="83"/>
      <c r="B34" s="233"/>
      <c r="C34" s="62"/>
      <c r="D34" s="235" t="s">
        <v>48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 t="s">
        <v>49</v>
      </c>
      <c r="AA34" s="237"/>
      <c r="AB34" s="237"/>
      <c r="AC34" s="237"/>
      <c r="AD34" s="237"/>
      <c r="AE34" s="238"/>
      <c r="AF34" s="236" t="s">
        <v>45</v>
      </c>
      <c r="AG34" s="239"/>
      <c r="AH34" s="240"/>
      <c r="AI34" s="75"/>
    </row>
    <row r="35" spans="1:38" ht="15" customHeight="1">
      <c r="A35" s="83"/>
      <c r="B35" s="234"/>
      <c r="C35" s="62"/>
      <c r="D35" s="241" t="s">
        <v>50</v>
      </c>
      <c r="E35" s="242"/>
      <c r="F35" s="242"/>
      <c r="G35" s="242"/>
      <c r="H35" s="242"/>
      <c r="I35" s="242"/>
      <c r="J35" s="243"/>
      <c r="K35" s="243"/>
      <c r="L35" s="243"/>
      <c r="M35" s="93" t="s">
        <v>51</v>
      </c>
      <c r="N35" s="94"/>
      <c r="O35" s="93"/>
      <c r="P35" s="95"/>
      <c r="Q35" s="93"/>
      <c r="R35" s="244" t="s">
        <v>52</v>
      </c>
      <c r="S35" s="244"/>
      <c r="T35" s="244"/>
      <c r="U35" s="244"/>
      <c r="V35" s="244"/>
      <c r="W35" s="244"/>
      <c r="X35" s="244"/>
      <c r="Y35" s="245"/>
      <c r="Z35" s="96" t="s">
        <v>53</v>
      </c>
      <c r="AA35" s="246" t="str">
        <f>IF(AB31="","",ROUNDUP(AB31*J35%,0))</f>
        <v/>
      </c>
      <c r="AB35" s="246"/>
      <c r="AC35" s="246"/>
      <c r="AD35" s="246"/>
      <c r="AE35" s="247"/>
      <c r="AF35" s="97"/>
      <c r="AG35" s="98"/>
      <c r="AH35" s="99"/>
      <c r="AI35" s="100"/>
    </row>
    <row r="36" spans="1:38" ht="15" customHeight="1">
      <c r="A36" s="8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K36" s="316" t="s">
        <v>77</v>
      </c>
      <c r="AL36" s="317"/>
    </row>
    <row r="37" spans="1:38" ht="15" customHeight="1">
      <c r="A37" s="83"/>
      <c r="B37" s="101"/>
      <c r="C37" s="101"/>
      <c r="D37" s="72"/>
      <c r="E37" s="73"/>
      <c r="F37" s="73"/>
      <c r="G37" s="73"/>
      <c r="H37" s="73"/>
      <c r="I37" s="73"/>
      <c r="J37" s="73"/>
      <c r="K37" s="72" t="s">
        <v>63</v>
      </c>
      <c r="L37" s="73"/>
      <c r="M37" s="73"/>
      <c r="N37" s="73"/>
      <c r="O37" s="73"/>
      <c r="P37" s="73"/>
      <c r="Q37" s="73"/>
      <c r="R37" s="95"/>
      <c r="S37" s="73"/>
      <c r="T37" s="73"/>
      <c r="U37" s="73"/>
      <c r="V37" s="73"/>
      <c r="W37" s="73"/>
      <c r="X37" s="95"/>
      <c r="Y37" s="102"/>
      <c r="Z37" s="251" t="str">
        <f>IF(AA35="","",AB31-AA35)</f>
        <v/>
      </c>
      <c r="AA37" s="252"/>
      <c r="AB37" s="252"/>
      <c r="AC37" s="252"/>
      <c r="AD37" s="252"/>
      <c r="AE37" s="252"/>
      <c r="AF37" s="264" t="s">
        <v>54</v>
      </c>
      <c r="AG37" s="264"/>
      <c r="AH37" s="265"/>
      <c r="AI37" s="71"/>
      <c r="AK37" s="281">
        <f>IF(Z37="",0,1)</f>
        <v>0</v>
      </c>
      <c r="AL37" s="282"/>
    </row>
    <row r="38" spans="1:38" ht="15" customHeight="1">
      <c r="A38" s="83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03"/>
    </row>
    <row r="39" spans="1:38" ht="15" customHeight="1">
      <c r="A39" s="83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03"/>
    </row>
    <row r="40" spans="1:38" ht="15" customHeight="1">
      <c r="A40" s="83"/>
      <c r="B40" s="62"/>
      <c r="C40" s="62"/>
      <c r="D40" s="89"/>
      <c r="E40" s="89"/>
      <c r="F40" s="89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266">
        <v>0</v>
      </c>
      <c r="T40" s="154"/>
      <c r="U40" s="154"/>
      <c r="V40" s="154"/>
      <c r="W40" s="154"/>
      <c r="X40" s="155"/>
      <c r="Y40" s="266" t="s">
        <v>55</v>
      </c>
      <c r="Z40" s="154"/>
      <c r="AA40" s="155"/>
      <c r="AB40" s="267"/>
      <c r="AC40" s="268"/>
      <c r="AD40" s="268"/>
      <c r="AE40" s="269"/>
      <c r="AF40" s="270" t="s">
        <v>56</v>
      </c>
      <c r="AG40" s="270"/>
      <c r="AH40" s="270"/>
      <c r="AI40" s="103"/>
    </row>
    <row r="41" spans="1:38" ht="15" customHeight="1">
      <c r="A41" s="8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03"/>
    </row>
    <row r="42" spans="1:38" ht="15" customHeight="1">
      <c r="A42" s="10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105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</mergeCells>
  <phoneticPr fontId="2"/>
  <conditionalFormatting sqref="C17:AF30">
    <cfRule type="expression" dxfId="8" priority="1" stopIfTrue="1">
      <formula>COUNTIF($C$17:$C$30,$C17)&gt;1</formula>
    </cfRule>
  </conditionalFormatting>
  <dataValidations count="1">
    <dataValidation type="list" allowBlank="1" showInputMessage="1" showErrorMessage="1" sqref="J35" xr:uid="{E950346E-A02A-456F-BF79-CC6F7E37C835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6F59-3AD1-4C73-BB97-A85799DB7D28}">
  <sheetPr>
    <pageSetUpPr fitToPage="1"/>
  </sheetPr>
  <dimension ref="A1:AM42"/>
  <sheetViews>
    <sheetView topLeftCell="A18" workbookViewId="0">
      <selection activeCell="AQ33" sqref="AQ33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1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 t="s">
        <v>32</v>
      </c>
    </row>
    <row r="2" spans="1: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6"/>
    </row>
    <row r="3" spans="1:35" ht="13.8">
      <c r="A3" s="283" t="s">
        <v>33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5"/>
    </row>
    <row r="4" spans="1:35">
      <c r="A4" s="286" t="s">
        <v>34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8"/>
    </row>
    <row r="5" spans="1:3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1"/>
    </row>
    <row r="6" spans="1:35" ht="27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36" t="s">
        <v>10</v>
      </c>
      <c r="T6" s="239"/>
      <c r="U6" s="239"/>
      <c r="V6" s="239"/>
      <c r="W6" s="240"/>
      <c r="X6" s="289" t="str">
        <f>IF(請求書!F10="","",請求書!$F$10)</f>
        <v/>
      </c>
      <c r="Y6" s="290"/>
      <c r="Z6" s="291" t="str">
        <f>IF(請求書!I10="","",請求書!$I$10)</f>
        <v/>
      </c>
      <c r="AA6" s="292"/>
      <c r="AB6" s="74" t="s">
        <v>11</v>
      </c>
      <c r="AC6" s="289" t="str">
        <f>IF(請求書!O10="","",請求書!$O$10)</f>
        <v/>
      </c>
      <c r="AD6" s="290"/>
      <c r="AE6" s="293" t="str">
        <f>IF(請求書!R10="","",請求書!$R$10)</f>
        <v/>
      </c>
      <c r="AF6" s="292"/>
      <c r="AG6" s="294" t="s">
        <v>12</v>
      </c>
      <c r="AH6" s="238"/>
      <c r="AI6" s="75"/>
    </row>
    <row r="7" spans="1:3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</row>
    <row r="8" spans="1:35" ht="27" customHeight="1">
      <c r="A8" s="69"/>
      <c r="B8" s="295" t="s">
        <v>35</v>
      </c>
      <c r="C8" s="296"/>
      <c r="D8" s="297"/>
      <c r="E8" s="29"/>
      <c r="F8" s="30"/>
      <c r="G8" s="30"/>
      <c r="H8" s="30"/>
      <c r="I8" s="30"/>
      <c r="J8" s="30"/>
      <c r="K8" s="30"/>
      <c r="L8" s="30"/>
      <c r="M8" s="30"/>
      <c r="N8" s="31"/>
      <c r="O8" s="62"/>
      <c r="P8" s="62"/>
      <c r="Q8" s="236" t="s">
        <v>36</v>
      </c>
      <c r="R8" s="239"/>
      <c r="S8" s="239"/>
      <c r="T8" s="239"/>
      <c r="U8" s="239"/>
      <c r="V8" s="239"/>
      <c r="W8" s="239"/>
      <c r="X8" s="240"/>
      <c r="Y8" s="76" t="str">
        <f>IF(請求書!V22="","",請求書!$V$22)</f>
        <v/>
      </c>
      <c r="Z8" s="77" t="str">
        <f>IF(請求書!Y22="","",請求書!$Y$22)</f>
        <v/>
      </c>
      <c r="AA8" s="77" t="str">
        <f>IF(請求書!AB22="","",請求書!$AB$22)</f>
        <v/>
      </c>
      <c r="AB8" s="77" t="str">
        <f>IF(請求書!AE22="","",請求書!$AE$22)</f>
        <v/>
      </c>
      <c r="AC8" s="77" t="str">
        <f>IF(請求書!AH22="","",請求書!$AH$22)</f>
        <v/>
      </c>
      <c r="AD8" s="77" t="str">
        <f>IF(請求書!AK22="","",請求書!$AK$22)</f>
        <v/>
      </c>
      <c r="AE8" s="77" t="str">
        <f>IF(請求書!AN22="","",請求書!$AN$22)</f>
        <v/>
      </c>
      <c r="AF8" s="77" t="str">
        <f>IF(請求書!AQ22="","",請求書!$AQ$22)</f>
        <v/>
      </c>
      <c r="AG8" s="77" t="str">
        <f>IF(請求書!AT22="","",請求書!$AT$22)</f>
        <v/>
      </c>
      <c r="AH8" s="78" t="str">
        <f>IF(請求書!AW22="","",請求書!$AW$22)</f>
        <v/>
      </c>
      <c r="AI8" s="75"/>
    </row>
    <row r="9" spans="1:35" ht="12.6" customHeight="1">
      <c r="A9" s="69"/>
      <c r="B9" s="298" t="s">
        <v>58</v>
      </c>
      <c r="C9" s="299"/>
      <c r="D9" s="300"/>
      <c r="E9" s="307"/>
      <c r="F9" s="308"/>
      <c r="G9" s="308"/>
      <c r="H9" s="308"/>
      <c r="I9" s="308"/>
      <c r="J9" s="308"/>
      <c r="K9" s="308"/>
      <c r="L9" s="308"/>
      <c r="M9" s="308"/>
      <c r="N9" s="309"/>
      <c r="O9" s="62"/>
      <c r="P9" s="62"/>
      <c r="Q9" s="298" t="s">
        <v>37</v>
      </c>
      <c r="R9" s="299"/>
      <c r="S9" s="299"/>
      <c r="T9" s="299"/>
      <c r="U9" s="300"/>
      <c r="V9" s="298" t="str">
        <f>IF(請求書!AB26="","",請求書!$AB$26)</f>
        <v/>
      </c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79"/>
    </row>
    <row r="10" spans="1:35">
      <c r="A10" s="69"/>
      <c r="B10" s="301"/>
      <c r="C10" s="302"/>
      <c r="D10" s="303"/>
      <c r="E10" s="310"/>
      <c r="F10" s="311"/>
      <c r="G10" s="311"/>
      <c r="H10" s="311"/>
      <c r="I10" s="311"/>
      <c r="J10" s="311"/>
      <c r="K10" s="311"/>
      <c r="L10" s="311"/>
      <c r="M10" s="311"/>
      <c r="N10" s="312"/>
      <c r="O10" s="62"/>
      <c r="P10" s="62"/>
      <c r="Q10" s="301"/>
      <c r="R10" s="302"/>
      <c r="S10" s="302"/>
      <c r="T10" s="302"/>
      <c r="U10" s="303"/>
      <c r="V10" s="301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79"/>
    </row>
    <row r="11" spans="1:35">
      <c r="A11" s="69"/>
      <c r="B11" s="304"/>
      <c r="C11" s="305"/>
      <c r="D11" s="306"/>
      <c r="E11" s="313"/>
      <c r="F11" s="314"/>
      <c r="G11" s="314"/>
      <c r="H11" s="314"/>
      <c r="I11" s="314"/>
      <c r="J11" s="314"/>
      <c r="K11" s="314"/>
      <c r="L11" s="314"/>
      <c r="M11" s="314"/>
      <c r="N11" s="315"/>
      <c r="O11" s="62"/>
      <c r="P11" s="62"/>
      <c r="Q11" s="301"/>
      <c r="R11" s="302"/>
      <c r="S11" s="302"/>
      <c r="T11" s="302"/>
      <c r="U11" s="303"/>
      <c r="V11" s="301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3"/>
      <c r="AI11" s="79"/>
    </row>
    <row r="12" spans="1:35">
      <c r="A12" s="69"/>
      <c r="B12" s="298" t="s">
        <v>38</v>
      </c>
      <c r="C12" s="299"/>
      <c r="D12" s="300"/>
      <c r="E12" s="307"/>
      <c r="F12" s="308"/>
      <c r="G12" s="308"/>
      <c r="H12" s="308"/>
      <c r="I12" s="308"/>
      <c r="J12" s="308"/>
      <c r="K12" s="308"/>
      <c r="L12" s="308"/>
      <c r="M12" s="308"/>
      <c r="N12" s="309"/>
      <c r="O12" s="62"/>
      <c r="P12" s="62"/>
      <c r="Q12" s="301"/>
      <c r="R12" s="302"/>
      <c r="S12" s="302"/>
      <c r="T12" s="302"/>
      <c r="U12" s="303"/>
      <c r="V12" s="301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3"/>
      <c r="AI12" s="79"/>
    </row>
    <row r="13" spans="1:35">
      <c r="A13" s="69"/>
      <c r="B13" s="301"/>
      <c r="C13" s="302"/>
      <c r="D13" s="303"/>
      <c r="E13" s="310"/>
      <c r="F13" s="311"/>
      <c r="G13" s="311"/>
      <c r="H13" s="311"/>
      <c r="I13" s="311"/>
      <c r="J13" s="311"/>
      <c r="K13" s="311"/>
      <c r="L13" s="311"/>
      <c r="M13" s="311"/>
      <c r="N13" s="312"/>
      <c r="O13" s="62"/>
      <c r="P13" s="62"/>
      <c r="Q13" s="301"/>
      <c r="R13" s="302"/>
      <c r="S13" s="302"/>
      <c r="T13" s="302"/>
      <c r="U13" s="303"/>
      <c r="V13" s="301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3"/>
      <c r="AI13" s="79"/>
    </row>
    <row r="14" spans="1:35">
      <c r="A14" s="69"/>
      <c r="B14" s="304"/>
      <c r="C14" s="305"/>
      <c r="D14" s="306"/>
      <c r="E14" s="313"/>
      <c r="F14" s="314"/>
      <c r="G14" s="314"/>
      <c r="H14" s="314"/>
      <c r="I14" s="314"/>
      <c r="J14" s="314"/>
      <c r="K14" s="314"/>
      <c r="L14" s="314"/>
      <c r="M14" s="314"/>
      <c r="N14" s="315"/>
      <c r="O14" s="62"/>
      <c r="P14" s="62"/>
      <c r="Q14" s="304"/>
      <c r="R14" s="305"/>
      <c r="S14" s="305"/>
      <c r="T14" s="305"/>
      <c r="U14" s="306"/>
      <c r="V14" s="304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6"/>
      <c r="AI14" s="79"/>
    </row>
    <row r="15" spans="1:3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5"/>
      <c r="AI15" s="68"/>
    </row>
    <row r="16" spans="1:35" ht="15" customHeight="1">
      <c r="A16" s="69"/>
      <c r="B16" s="260" t="s">
        <v>39</v>
      </c>
      <c r="C16" s="80" t="s">
        <v>40</v>
      </c>
      <c r="D16" s="263" t="s">
        <v>41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  <c r="S16" s="236" t="s">
        <v>42</v>
      </c>
      <c r="T16" s="239"/>
      <c r="U16" s="239"/>
      <c r="V16" s="240"/>
      <c r="W16" s="236" t="s">
        <v>43</v>
      </c>
      <c r="X16" s="239"/>
      <c r="Y16" s="239"/>
      <c r="Z16" s="240"/>
      <c r="AA16" s="236" t="s">
        <v>44</v>
      </c>
      <c r="AB16" s="239"/>
      <c r="AC16" s="239"/>
      <c r="AD16" s="239"/>
      <c r="AE16" s="240"/>
      <c r="AF16" s="236" t="s">
        <v>45</v>
      </c>
      <c r="AG16" s="239"/>
      <c r="AH16" s="240"/>
      <c r="AI16" s="81"/>
    </row>
    <row r="17" spans="1:39" ht="15" customHeight="1">
      <c r="A17" s="69"/>
      <c r="B17" s="261"/>
      <c r="C17" s="32"/>
      <c r="D17" s="248" t="str">
        <f>IF(C17="","",VLOOKUP(C17,サービスコード!C5:E47,2,FALSE))</f>
        <v/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50"/>
      <c r="S17" s="251" t="str">
        <f>IF(C17="","",VLOOKUP(C17,サービスコード!C5:E47,3,FALSE))</f>
        <v/>
      </c>
      <c r="T17" s="252"/>
      <c r="U17" s="252"/>
      <c r="V17" s="253"/>
      <c r="W17" s="254"/>
      <c r="X17" s="255"/>
      <c r="Y17" s="255"/>
      <c r="Z17" s="256"/>
      <c r="AA17" s="251" t="str">
        <f>IF(C17="","",S17*W17)</f>
        <v/>
      </c>
      <c r="AB17" s="252"/>
      <c r="AC17" s="252"/>
      <c r="AD17" s="252"/>
      <c r="AE17" s="253"/>
      <c r="AF17" s="276"/>
      <c r="AG17" s="277"/>
      <c r="AH17" s="278"/>
      <c r="AI17" s="82" t="str">
        <f t="shared" ref="AI17:AI30" si="0">IF(COUNTIF(C$17:C$30,C17)&gt;1,"★同じサービスコードは一行にまとめてください。","")</f>
        <v/>
      </c>
    </row>
    <row r="18" spans="1:39" ht="15" customHeight="1">
      <c r="A18" s="69"/>
      <c r="B18" s="261"/>
      <c r="C18" s="32"/>
      <c r="D18" s="248" t="str">
        <f>IF(C18="","",VLOOKUP(C18,サービスコード!C5:E47,2,FALSE))</f>
        <v/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50"/>
      <c r="S18" s="251" t="str">
        <f>IF(C18="","",VLOOKUP(C18,サービスコード!C5:E47,3,FALSE))</f>
        <v/>
      </c>
      <c r="T18" s="252"/>
      <c r="U18" s="252"/>
      <c r="V18" s="253"/>
      <c r="W18" s="254"/>
      <c r="X18" s="255"/>
      <c r="Y18" s="255"/>
      <c r="Z18" s="256"/>
      <c r="AA18" s="251" t="str">
        <f t="shared" ref="AA18:AA30" si="1">IF(C18="","",S18*W18)</f>
        <v/>
      </c>
      <c r="AB18" s="252"/>
      <c r="AC18" s="252"/>
      <c r="AD18" s="252"/>
      <c r="AE18" s="253"/>
      <c r="AF18" s="276"/>
      <c r="AG18" s="277"/>
      <c r="AH18" s="278"/>
      <c r="AI18" s="82" t="str">
        <f t="shared" si="0"/>
        <v/>
      </c>
    </row>
    <row r="19" spans="1:39" ht="15" customHeight="1">
      <c r="A19" s="69"/>
      <c r="B19" s="261"/>
      <c r="C19" s="32"/>
      <c r="D19" s="248" t="str">
        <f>IF(C19="","",VLOOKUP(C19,サービスコード!C5:E47,2,FALSE))</f>
        <v/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50"/>
      <c r="S19" s="251" t="str">
        <f>IF(C19="","",VLOOKUP(C19,サービスコード!C5:E47,3,FALSE))</f>
        <v/>
      </c>
      <c r="T19" s="252"/>
      <c r="U19" s="252"/>
      <c r="V19" s="253"/>
      <c r="W19" s="254"/>
      <c r="X19" s="255"/>
      <c r="Y19" s="255"/>
      <c r="Z19" s="256"/>
      <c r="AA19" s="251" t="str">
        <f t="shared" si="1"/>
        <v/>
      </c>
      <c r="AB19" s="252"/>
      <c r="AC19" s="252"/>
      <c r="AD19" s="252"/>
      <c r="AE19" s="253"/>
      <c r="AF19" s="276"/>
      <c r="AG19" s="277"/>
      <c r="AH19" s="278"/>
      <c r="AI19" s="82" t="str">
        <f t="shared" si="0"/>
        <v/>
      </c>
    </row>
    <row r="20" spans="1:39" ht="15" customHeight="1">
      <c r="A20" s="69"/>
      <c r="B20" s="261"/>
      <c r="C20" s="32"/>
      <c r="D20" s="248" t="str">
        <f>IF(C20="","",VLOOKUP(C20,サービスコード!C5:E47,2,FALSE))</f>
        <v/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  <c r="S20" s="251" t="str">
        <f>IF(C20="","",VLOOKUP(C20,サービスコード!C5:E47,3,FALSE))</f>
        <v/>
      </c>
      <c r="T20" s="252"/>
      <c r="U20" s="252"/>
      <c r="V20" s="253"/>
      <c r="W20" s="254"/>
      <c r="X20" s="255"/>
      <c r="Y20" s="255"/>
      <c r="Z20" s="256"/>
      <c r="AA20" s="251" t="str">
        <f t="shared" si="1"/>
        <v/>
      </c>
      <c r="AB20" s="252"/>
      <c r="AC20" s="252"/>
      <c r="AD20" s="252"/>
      <c r="AE20" s="253"/>
      <c r="AF20" s="276"/>
      <c r="AG20" s="277"/>
      <c r="AH20" s="278"/>
      <c r="AI20" s="82" t="str">
        <f t="shared" si="0"/>
        <v/>
      </c>
    </row>
    <row r="21" spans="1:39" ht="15" customHeight="1">
      <c r="A21" s="69"/>
      <c r="B21" s="261"/>
      <c r="C21" s="32"/>
      <c r="D21" s="248" t="str">
        <f>IF(C21="","",VLOOKUP(C21,サービスコード!C5:E47,2,FALSE))</f>
        <v/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50"/>
      <c r="S21" s="251" t="str">
        <f>IF(C21="","",VLOOKUP(C21,サービスコード!C5:E47,3,FALSE))</f>
        <v/>
      </c>
      <c r="T21" s="252"/>
      <c r="U21" s="252"/>
      <c r="V21" s="253"/>
      <c r="W21" s="254"/>
      <c r="X21" s="255"/>
      <c r="Y21" s="255"/>
      <c r="Z21" s="256"/>
      <c r="AA21" s="251" t="str">
        <f t="shared" si="1"/>
        <v/>
      </c>
      <c r="AB21" s="252"/>
      <c r="AC21" s="252"/>
      <c r="AD21" s="252"/>
      <c r="AE21" s="253"/>
      <c r="AF21" s="276"/>
      <c r="AG21" s="277"/>
      <c r="AH21" s="278"/>
      <c r="AI21" s="82" t="str">
        <f t="shared" si="0"/>
        <v/>
      </c>
    </row>
    <row r="22" spans="1:39" ht="15" customHeight="1">
      <c r="A22" s="69"/>
      <c r="B22" s="261"/>
      <c r="C22" s="32"/>
      <c r="D22" s="248" t="str">
        <f>IF(C22="","",VLOOKUP(C22,サービスコード!C5:E47,2,FALSE))</f>
        <v/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/>
      <c r="S22" s="251" t="str">
        <f>IF(C22="","",VLOOKUP(C22,サービスコード!C5:E47,3,FALSE))</f>
        <v/>
      </c>
      <c r="T22" s="252"/>
      <c r="U22" s="252"/>
      <c r="V22" s="253"/>
      <c r="W22" s="254"/>
      <c r="X22" s="255"/>
      <c r="Y22" s="255"/>
      <c r="Z22" s="256"/>
      <c r="AA22" s="251" t="str">
        <f t="shared" si="1"/>
        <v/>
      </c>
      <c r="AB22" s="252"/>
      <c r="AC22" s="252"/>
      <c r="AD22" s="252"/>
      <c r="AE22" s="253"/>
      <c r="AF22" s="276"/>
      <c r="AG22" s="277"/>
      <c r="AH22" s="278"/>
      <c r="AI22" s="82" t="str">
        <f t="shared" si="0"/>
        <v/>
      </c>
    </row>
    <row r="23" spans="1:39" ht="15" customHeight="1">
      <c r="A23" s="69"/>
      <c r="B23" s="261"/>
      <c r="C23" s="32"/>
      <c r="D23" s="248" t="str">
        <f>IF(C23="","",VLOOKUP(C23,サービスコード!C5:E47,2,FALSE))</f>
        <v/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50"/>
      <c r="S23" s="251" t="str">
        <f>IF(C23="","",VLOOKUP(C23,サービスコード!C5:E47,3,FALSE))</f>
        <v/>
      </c>
      <c r="T23" s="252"/>
      <c r="U23" s="252"/>
      <c r="V23" s="253"/>
      <c r="W23" s="254"/>
      <c r="X23" s="255"/>
      <c r="Y23" s="255"/>
      <c r="Z23" s="256"/>
      <c r="AA23" s="251" t="str">
        <f t="shared" si="1"/>
        <v/>
      </c>
      <c r="AB23" s="252"/>
      <c r="AC23" s="252"/>
      <c r="AD23" s="252"/>
      <c r="AE23" s="253"/>
      <c r="AF23" s="276"/>
      <c r="AG23" s="277"/>
      <c r="AH23" s="278"/>
      <c r="AI23" s="82" t="str">
        <f t="shared" si="0"/>
        <v/>
      </c>
      <c r="AK23" s="33"/>
      <c r="AL23" s="34"/>
      <c r="AM23" s="35"/>
    </row>
    <row r="24" spans="1:39" ht="15" customHeight="1">
      <c r="A24" s="69"/>
      <c r="B24" s="261"/>
      <c r="C24" s="32"/>
      <c r="D24" s="248" t="str">
        <f>IF(C24="","",VLOOKUP(C24,サービスコード!C5:E47,2,FALSE))</f>
        <v/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50"/>
      <c r="S24" s="251" t="str">
        <f>IF(C24="","",VLOOKUP(C24,サービスコード!C5:E47,3,FALSE))</f>
        <v/>
      </c>
      <c r="T24" s="252"/>
      <c r="U24" s="252"/>
      <c r="V24" s="253"/>
      <c r="W24" s="254"/>
      <c r="X24" s="255"/>
      <c r="Y24" s="255"/>
      <c r="Z24" s="256"/>
      <c r="AA24" s="251" t="str">
        <f t="shared" si="1"/>
        <v/>
      </c>
      <c r="AB24" s="252"/>
      <c r="AC24" s="252"/>
      <c r="AD24" s="252"/>
      <c r="AE24" s="253"/>
      <c r="AF24" s="276"/>
      <c r="AG24" s="277"/>
      <c r="AH24" s="278"/>
      <c r="AI24" s="82" t="str">
        <f t="shared" si="0"/>
        <v/>
      </c>
      <c r="AK24" s="33"/>
      <c r="AL24" s="34"/>
      <c r="AM24" s="35"/>
    </row>
    <row r="25" spans="1:39" ht="15" customHeight="1">
      <c r="A25" s="69"/>
      <c r="B25" s="261"/>
      <c r="C25" s="32"/>
      <c r="D25" s="248" t="str">
        <f>IF(C25="","",VLOOKUP(C25,サービスコード!C5:E47,2,FALSE))</f>
        <v/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251" t="str">
        <f>IF(C25="","",VLOOKUP(C25,サービスコード!C5:E47,3,FALSE))</f>
        <v/>
      </c>
      <c r="T25" s="252"/>
      <c r="U25" s="252"/>
      <c r="V25" s="253"/>
      <c r="W25" s="254"/>
      <c r="X25" s="255"/>
      <c r="Y25" s="255"/>
      <c r="Z25" s="256"/>
      <c r="AA25" s="251" t="str">
        <f t="shared" si="1"/>
        <v/>
      </c>
      <c r="AB25" s="252"/>
      <c r="AC25" s="252"/>
      <c r="AD25" s="252"/>
      <c r="AE25" s="253"/>
      <c r="AF25" s="276"/>
      <c r="AG25" s="277"/>
      <c r="AH25" s="278"/>
      <c r="AI25" s="82" t="str">
        <f t="shared" si="0"/>
        <v/>
      </c>
      <c r="AK25" s="33"/>
      <c r="AL25" s="34"/>
      <c r="AM25" s="35"/>
    </row>
    <row r="26" spans="1:39" ht="15" customHeight="1">
      <c r="A26" s="69"/>
      <c r="B26" s="261"/>
      <c r="C26" s="32"/>
      <c r="D26" s="248" t="str">
        <f>IF(C26="","",VLOOKUP(C26,サービスコード!C5:E47,2,FALSE))</f>
        <v/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50"/>
      <c r="S26" s="251" t="str">
        <f>IF(C26="","",VLOOKUP(C26,サービスコード!C5:E47,3,FALSE))</f>
        <v/>
      </c>
      <c r="T26" s="252"/>
      <c r="U26" s="252"/>
      <c r="V26" s="253"/>
      <c r="W26" s="254"/>
      <c r="X26" s="255"/>
      <c r="Y26" s="255"/>
      <c r="Z26" s="256"/>
      <c r="AA26" s="251" t="str">
        <f t="shared" si="1"/>
        <v/>
      </c>
      <c r="AB26" s="252"/>
      <c r="AC26" s="252"/>
      <c r="AD26" s="252"/>
      <c r="AE26" s="253"/>
      <c r="AF26" s="276"/>
      <c r="AG26" s="277"/>
      <c r="AH26" s="278"/>
      <c r="AI26" s="82" t="str">
        <f t="shared" si="0"/>
        <v/>
      </c>
      <c r="AK26" s="33"/>
      <c r="AL26" s="34"/>
      <c r="AM26" s="35"/>
    </row>
    <row r="27" spans="1:39" ht="15" customHeight="1">
      <c r="A27" s="69"/>
      <c r="B27" s="261"/>
      <c r="C27" s="32"/>
      <c r="D27" s="248" t="str">
        <f>IF(C27="","",VLOOKUP(C27,サービスコード!C5:E47,2,FALSE))</f>
        <v/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/>
      <c r="S27" s="251" t="str">
        <f>IF(C27="","",VLOOKUP(C27,サービスコード!C5:E47,3,FALSE))</f>
        <v/>
      </c>
      <c r="T27" s="252"/>
      <c r="U27" s="252"/>
      <c r="V27" s="253"/>
      <c r="W27" s="254"/>
      <c r="X27" s="255"/>
      <c r="Y27" s="255"/>
      <c r="Z27" s="256"/>
      <c r="AA27" s="251" t="str">
        <f t="shared" si="1"/>
        <v/>
      </c>
      <c r="AB27" s="252"/>
      <c r="AC27" s="252"/>
      <c r="AD27" s="252"/>
      <c r="AE27" s="253"/>
      <c r="AF27" s="276"/>
      <c r="AG27" s="277"/>
      <c r="AH27" s="278"/>
      <c r="AI27" s="82" t="str">
        <f t="shared" si="0"/>
        <v/>
      </c>
    </row>
    <row r="28" spans="1:39" ht="15" customHeight="1">
      <c r="A28" s="69"/>
      <c r="B28" s="261"/>
      <c r="C28" s="32"/>
      <c r="D28" s="248" t="str">
        <f>IF(C28="","",VLOOKUP(C28,サービスコード!C5:E47,2,FALSE))</f>
        <v/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  <c r="S28" s="251" t="str">
        <f>IF(C28="","",VLOOKUP(C28,サービスコード!C5:E47,3,FALSE))</f>
        <v/>
      </c>
      <c r="T28" s="252"/>
      <c r="U28" s="252"/>
      <c r="V28" s="253"/>
      <c r="W28" s="254"/>
      <c r="X28" s="255"/>
      <c r="Y28" s="255"/>
      <c r="Z28" s="256"/>
      <c r="AA28" s="251" t="str">
        <f t="shared" si="1"/>
        <v/>
      </c>
      <c r="AB28" s="252"/>
      <c r="AC28" s="252"/>
      <c r="AD28" s="252"/>
      <c r="AE28" s="253"/>
      <c r="AF28" s="276"/>
      <c r="AG28" s="277"/>
      <c r="AH28" s="278"/>
      <c r="AI28" s="82" t="str">
        <f t="shared" si="0"/>
        <v/>
      </c>
    </row>
    <row r="29" spans="1:39" ht="15" customHeight="1">
      <c r="A29" s="69"/>
      <c r="B29" s="261"/>
      <c r="C29" s="32"/>
      <c r="D29" s="248" t="str">
        <f>IF(C29="","",VLOOKUP(C29,サービスコード!C5:E47,2,FALSE))</f>
        <v/>
      </c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  <c r="S29" s="251" t="str">
        <f>IF(C29="","",VLOOKUP(C29,サービスコード!C5:E47,3,FALSE))</f>
        <v/>
      </c>
      <c r="T29" s="252"/>
      <c r="U29" s="252"/>
      <c r="V29" s="253"/>
      <c r="W29" s="254"/>
      <c r="X29" s="255"/>
      <c r="Y29" s="255"/>
      <c r="Z29" s="256"/>
      <c r="AA29" s="251" t="str">
        <f t="shared" si="1"/>
        <v/>
      </c>
      <c r="AB29" s="252"/>
      <c r="AC29" s="252"/>
      <c r="AD29" s="252"/>
      <c r="AE29" s="253"/>
      <c r="AF29" s="276"/>
      <c r="AG29" s="277"/>
      <c r="AH29" s="278"/>
      <c r="AI29" s="82" t="str">
        <f t="shared" si="0"/>
        <v/>
      </c>
    </row>
    <row r="30" spans="1:39" ht="15" customHeight="1" thickBot="1">
      <c r="A30" s="69"/>
      <c r="B30" s="261"/>
      <c r="C30" s="32"/>
      <c r="D30" s="248" t="str">
        <f>IF(C30="","",VLOOKUP(C30,サービスコード!C5:E47,2,FALSE))</f>
        <v/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tr">
        <f>IF(C30="","",VLOOKUP(C30,サービスコード!C18:E60,3,FALSE))</f>
        <v/>
      </c>
      <c r="T30" s="252"/>
      <c r="U30" s="252"/>
      <c r="V30" s="253"/>
      <c r="W30" s="254"/>
      <c r="X30" s="255"/>
      <c r="Y30" s="255"/>
      <c r="Z30" s="256"/>
      <c r="AA30" s="251" t="str">
        <f t="shared" si="1"/>
        <v/>
      </c>
      <c r="AB30" s="252"/>
      <c r="AC30" s="252"/>
      <c r="AD30" s="252"/>
      <c r="AE30" s="253"/>
      <c r="AF30" s="257"/>
      <c r="AG30" s="258"/>
      <c r="AH30" s="259"/>
      <c r="AI30" s="82" t="str">
        <f t="shared" si="0"/>
        <v/>
      </c>
    </row>
    <row r="31" spans="1:39" ht="16.8" thickTop="1">
      <c r="A31" s="83"/>
      <c r="B31" s="262"/>
      <c r="C31" s="271" t="s">
        <v>46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3"/>
      <c r="AA31" s="60" t="s">
        <v>47</v>
      </c>
      <c r="AB31" s="274" t="str">
        <f>IF(AA17="","",SUM(AA17:AE30))</f>
        <v/>
      </c>
      <c r="AC31" s="274"/>
      <c r="AD31" s="274"/>
      <c r="AE31" s="275"/>
      <c r="AF31" s="84"/>
      <c r="AG31" s="85"/>
      <c r="AH31" s="86"/>
      <c r="AI31" s="87"/>
    </row>
    <row r="32" spans="1:39" ht="10.199999999999999" customHeight="1">
      <c r="A32" s="83"/>
      <c r="B32" s="88"/>
      <c r="C32" s="8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89"/>
      <c r="Z32" s="90"/>
      <c r="AA32" s="91"/>
      <c r="AB32" s="91"/>
      <c r="AC32" s="91"/>
      <c r="AD32" s="91"/>
      <c r="AE32" s="92"/>
      <c r="AF32" s="16"/>
      <c r="AG32" s="16"/>
      <c r="AH32" s="16"/>
      <c r="AI32" s="87"/>
    </row>
    <row r="33" spans="1:38" ht="10.199999999999999" customHeight="1">
      <c r="A33" s="8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</row>
    <row r="34" spans="1:38" ht="15" customHeight="1">
      <c r="A34" s="83"/>
      <c r="B34" s="233"/>
      <c r="C34" s="62"/>
      <c r="D34" s="235" t="s">
        <v>48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 t="s">
        <v>49</v>
      </c>
      <c r="AA34" s="237"/>
      <c r="AB34" s="237"/>
      <c r="AC34" s="237"/>
      <c r="AD34" s="237"/>
      <c r="AE34" s="238"/>
      <c r="AF34" s="236" t="s">
        <v>45</v>
      </c>
      <c r="AG34" s="239"/>
      <c r="AH34" s="240"/>
      <c r="AI34" s="75"/>
    </row>
    <row r="35" spans="1:38" ht="15" customHeight="1">
      <c r="A35" s="83"/>
      <c r="B35" s="234"/>
      <c r="C35" s="62"/>
      <c r="D35" s="241" t="s">
        <v>50</v>
      </c>
      <c r="E35" s="242"/>
      <c r="F35" s="242"/>
      <c r="G35" s="242"/>
      <c r="H35" s="242"/>
      <c r="I35" s="242"/>
      <c r="J35" s="243"/>
      <c r="K35" s="243"/>
      <c r="L35" s="243"/>
      <c r="M35" s="93" t="s">
        <v>51</v>
      </c>
      <c r="N35" s="94"/>
      <c r="O35" s="93"/>
      <c r="P35" s="95"/>
      <c r="Q35" s="93"/>
      <c r="R35" s="244" t="s">
        <v>52</v>
      </c>
      <c r="S35" s="244"/>
      <c r="T35" s="244"/>
      <c r="U35" s="244"/>
      <c r="V35" s="244"/>
      <c r="W35" s="244"/>
      <c r="X35" s="244"/>
      <c r="Y35" s="245"/>
      <c r="Z35" s="96" t="s">
        <v>53</v>
      </c>
      <c r="AA35" s="246" t="str">
        <f>IF(AB31="","",ROUNDUP(AB31*J35%,0))</f>
        <v/>
      </c>
      <c r="AB35" s="246"/>
      <c r="AC35" s="246"/>
      <c r="AD35" s="246"/>
      <c r="AE35" s="247"/>
      <c r="AF35" s="97"/>
      <c r="AG35" s="98"/>
      <c r="AH35" s="99"/>
      <c r="AI35" s="100"/>
    </row>
    <row r="36" spans="1:38" ht="15" customHeight="1">
      <c r="A36" s="8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K36" s="316" t="s">
        <v>77</v>
      </c>
      <c r="AL36" s="317"/>
    </row>
    <row r="37" spans="1:38" ht="15" customHeight="1">
      <c r="A37" s="83"/>
      <c r="B37" s="101"/>
      <c r="C37" s="101"/>
      <c r="D37" s="72"/>
      <c r="E37" s="73"/>
      <c r="F37" s="73"/>
      <c r="G37" s="73"/>
      <c r="H37" s="73"/>
      <c r="I37" s="73"/>
      <c r="J37" s="73"/>
      <c r="K37" s="72" t="s">
        <v>63</v>
      </c>
      <c r="L37" s="73"/>
      <c r="M37" s="73"/>
      <c r="N37" s="73"/>
      <c r="O37" s="73"/>
      <c r="P37" s="73"/>
      <c r="Q37" s="73"/>
      <c r="R37" s="95"/>
      <c r="S37" s="73"/>
      <c r="T37" s="73"/>
      <c r="U37" s="73"/>
      <c r="V37" s="73"/>
      <c r="W37" s="73"/>
      <c r="X37" s="95"/>
      <c r="Y37" s="102"/>
      <c r="Z37" s="251" t="str">
        <f>IF(AA35="","",AB31-AA35)</f>
        <v/>
      </c>
      <c r="AA37" s="252"/>
      <c r="AB37" s="252"/>
      <c r="AC37" s="252"/>
      <c r="AD37" s="252"/>
      <c r="AE37" s="252"/>
      <c r="AF37" s="264" t="s">
        <v>54</v>
      </c>
      <c r="AG37" s="264"/>
      <c r="AH37" s="265"/>
      <c r="AI37" s="71"/>
      <c r="AK37" s="281">
        <f>IF(Z37="",0,1)</f>
        <v>0</v>
      </c>
      <c r="AL37" s="282"/>
    </row>
    <row r="38" spans="1:38" ht="15" customHeight="1">
      <c r="A38" s="83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03"/>
    </row>
    <row r="39" spans="1:38" ht="15" customHeight="1">
      <c r="A39" s="83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03"/>
    </row>
    <row r="40" spans="1:38" ht="15" customHeight="1">
      <c r="A40" s="83"/>
      <c r="B40" s="62"/>
      <c r="C40" s="62"/>
      <c r="D40" s="89"/>
      <c r="E40" s="89"/>
      <c r="F40" s="89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266">
        <v>0</v>
      </c>
      <c r="T40" s="154"/>
      <c r="U40" s="154"/>
      <c r="V40" s="154"/>
      <c r="W40" s="154"/>
      <c r="X40" s="155"/>
      <c r="Y40" s="266" t="s">
        <v>55</v>
      </c>
      <c r="Z40" s="154"/>
      <c r="AA40" s="155"/>
      <c r="AB40" s="267"/>
      <c r="AC40" s="268"/>
      <c r="AD40" s="268"/>
      <c r="AE40" s="269"/>
      <c r="AF40" s="270" t="s">
        <v>56</v>
      </c>
      <c r="AG40" s="270"/>
      <c r="AH40" s="270"/>
      <c r="AI40" s="103"/>
    </row>
    <row r="41" spans="1:38" ht="15" customHeight="1">
      <c r="A41" s="8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03"/>
    </row>
    <row r="42" spans="1:38" ht="15" customHeight="1">
      <c r="A42" s="10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105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</mergeCells>
  <phoneticPr fontId="2"/>
  <conditionalFormatting sqref="C17:AF30">
    <cfRule type="expression" dxfId="7" priority="1" stopIfTrue="1">
      <formula>COUNTIF($C$17:$C$30,$C17)&gt;1</formula>
    </cfRule>
  </conditionalFormatting>
  <dataValidations count="1">
    <dataValidation type="list" allowBlank="1" showInputMessage="1" showErrorMessage="1" sqref="J35" xr:uid="{498F4307-54C3-4A40-9DD9-8D61AB9A2875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A61E-4989-4BA7-8A7D-FA3A80689717}">
  <sheetPr>
    <pageSetUpPr fitToPage="1"/>
  </sheetPr>
  <dimension ref="A1:AM42"/>
  <sheetViews>
    <sheetView workbookViewId="0">
      <selection activeCell="AN10" sqref="AN10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1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 t="s">
        <v>32</v>
      </c>
    </row>
    <row r="2" spans="1: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6"/>
    </row>
    <row r="3" spans="1:35" ht="13.8">
      <c r="A3" s="283" t="s">
        <v>33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5"/>
    </row>
    <row r="4" spans="1:35">
      <c r="A4" s="286" t="s">
        <v>34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8"/>
    </row>
    <row r="5" spans="1:3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1"/>
    </row>
    <row r="6" spans="1:35" ht="27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36" t="s">
        <v>10</v>
      </c>
      <c r="T6" s="239"/>
      <c r="U6" s="239"/>
      <c r="V6" s="239"/>
      <c r="W6" s="240"/>
      <c r="X6" s="289" t="str">
        <f>IF(請求書!F10="","",請求書!$F$10)</f>
        <v/>
      </c>
      <c r="Y6" s="290"/>
      <c r="Z6" s="291" t="str">
        <f>IF(請求書!I10="","",請求書!$I$10)</f>
        <v/>
      </c>
      <c r="AA6" s="292"/>
      <c r="AB6" s="74" t="s">
        <v>11</v>
      </c>
      <c r="AC6" s="289" t="str">
        <f>IF(請求書!O10="","",請求書!$O$10)</f>
        <v/>
      </c>
      <c r="AD6" s="290"/>
      <c r="AE6" s="293" t="str">
        <f>IF(請求書!R10="","",請求書!$R$10)</f>
        <v/>
      </c>
      <c r="AF6" s="292"/>
      <c r="AG6" s="294" t="s">
        <v>12</v>
      </c>
      <c r="AH6" s="238"/>
      <c r="AI6" s="75"/>
    </row>
    <row r="7" spans="1:3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</row>
    <row r="8" spans="1:35" ht="27" customHeight="1">
      <c r="A8" s="69"/>
      <c r="B8" s="295" t="s">
        <v>35</v>
      </c>
      <c r="C8" s="296"/>
      <c r="D8" s="297"/>
      <c r="E8" s="29"/>
      <c r="F8" s="30"/>
      <c r="G8" s="30"/>
      <c r="H8" s="30"/>
      <c r="I8" s="30"/>
      <c r="J8" s="30"/>
      <c r="K8" s="30"/>
      <c r="L8" s="30"/>
      <c r="M8" s="30"/>
      <c r="N8" s="31"/>
      <c r="O8" s="62"/>
      <c r="P8" s="62"/>
      <c r="Q8" s="236" t="s">
        <v>36</v>
      </c>
      <c r="R8" s="239"/>
      <c r="S8" s="239"/>
      <c r="T8" s="239"/>
      <c r="U8" s="239"/>
      <c r="V8" s="239"/>
      <c r="W8" s="239"/>
      <c r="X8" s="240"/>
      <c r="Y8" s="76" t="str">
        <f>IF(請求書!V22="","",請求書!$V$22)</f>
        <v/>
      </c>
      <c r="Z8" s="77" t="str">
        <f>IF(請求書!Y22="","",請求書!$Y$22)</f>
        <v/>
      </c>
      <c r="AA8" s="77" t="str">
        <f>IF(請求書!AB22="","",請求書!$AB$22)</f>
        <v/>
      </c>
      <c r="AB8" s="77" t="str">
        <f>IF(請求書!AE22="","",請求書!$AE$22)</f>
        <v/>
      </c>
      <c r="AC8" s="77" t="str">
        <f>IF(請求書!AH22="","",請求書!$AH$22)</f>
        <v/>
      </c>
      <c r="AD8" s="77" t="str">
        <f>IF(請求書!AK22="","",請求書!$AK$22)</f>
        <v/>
      </c>
      <c r="AE8" s="77" t="str">
        <f>IF(請求書!AN22="","",請求書!$AN$22)</f>
        <v/>
      </c>
      <c r="AF8" s="77" t="str">
        <f>IF(請求書!AQ22="","",請求書!$AQ$22)</f>
        <v/>
      </c>
      <c r="AG8" s="77" t="str">
        <f>IF(請求書!AT22="","",請求書!$AT$22)</f>
        <v/>
      </c>
      <c r="AH8" s="78" t="str">
        <f>IF(請求書!AW22="","",請求書!$AW$22)</f>
        <v/>
      </c>
      <c r="AI8" s="75"/>
    </row>
    <row r="9" spans="1:35" ht="12.6" customHeight="1">
      <c r="A9" s="69"/>
      <c r="B9" s="298" t="s">
        <v>58</v>
      </c>
      <c r="C9" s="299"/>
      <c r="D9" s="300"/>
      <c r="E9" s="307"/>
      <c r="F9" s="308"/>
      <c r="G9" s="308"/>
      <c r="H9" s="308"/>
      <c r="I9" s="308"/>
      <c r="J9" s="308"/>
      <c r="K9" s="308"/>
      <c r="L9" s="308"/>
      <c r="M9" s="308"/>
      <c r="N9" s="309"/>
      <c r="O9" s="62"/>
      <c r="P9" s="62"/>
      <c r="Q9" s="298" t="s">
        <v>37</v>
      </c>
      <c r="R9" s="299"/>
      <c r="S9" s="299"/>
      <c r="T9" s="299"/>
      <c r="U9" s="300"/>
      <c r="V9" s="298" t="str">
        <f>IF(請求書!AB26="","",請求書!$AB$26)</f>
        <v/>
      </c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79"/>
    </row>
    <row r="10" spans="1:35">
      <c r="A10" s="69"/>
      <c r="B10" s="301"/>
      <c r="C10" s="302"/>
      <c r="D10" s="303"/>
      <c r="E10" s="310"/>
      <c r="F10" s="311"/>
      <c r="G10" s="311"/>
      <c r="H10" s="311"/>
      <c r="I10" s="311"/>
      <c r="J10" s="311"/>
      <c r="K10" s="311"/>
      <c r="L10" s="311"/>
      <c r="M10" s="311"/>
      <c r="N10" s="312"/>
      <c r="O10" s="62"/>
      <c r="P10" s="62"/>
      <c r="Q10" s="301"/>
      <c r="R10" s="302"/>
      <c r="S10" s="302"/>
      <c r="T10" s="302"/>
      <c r="U10" s="303"/>
      <c r="V10" s="301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79"/>
    </row>
    <row r="11" spans="1:35">
      <c r="A11" s="69"/>
      <c r="B11" s="304"/>
      <c r="C11" s="305"/>
      <c r="D11" s="306"/>
      <c r="E11" s="313"/>
      <c r="F11" s="314"/>
      <c r="G11" s="314"/>
      <c r="H11" s="314"/>
      <c r="I11" s="314"/>
      <c r="J11" s="314"/>
      <c r="K11" s="314"/>
      <c r="L11" s="314"/>
      <c r="M11" s="314"/>
      <c r="N11" s="315"/>
      <c r="O11" s="62"/>
      <c r="P11" s="62"/>
      <c r="Q11" s="301"/>
      <c r="R11" s="302"/>
      <c r="S11" s="302"/>
      <c r="T11" s="302"/>
      <c r="U11" s="303"/>
      <c r="V11" s="301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3"/>
      <c r="AI11" s="79"/>
    </row>
    <row r="12" spans="1:35">
      <c r="A12" s="69"/>
      <c r="B12" s="298" t="s">
        <v>38</v>
      </c>
      <c r="C12" s="299"/>
      <c r="D12" s="300"/>
      <c r="E12" s="307"/>
      <c r="F12" s="308"/>
      <c r="G12" s="308"/>
      <c r="H12" s="308"/>
      <c r="I12" s="308"/>
      <c r="J12" s="308"/>
      <c r="K12" s="308"/>
      <c r="L12" s="308"/>
      <c r="M12" s="308"/>
      <c r="N12" s="309"/>
      <c r="O12" s="62"/>
      <c r="P12" s="62"/>
      <c r="Q12" s="301"/>
      <c r="R12" s="302"/>
      <c r="S12" s="302"/>
      <c r="T12" s="302"/>
      <c r="U12" s="303"/>
      <c r="V12" s="301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3"/>
      <c r="AI12" s="79"/>
    </row>
    <row r="13" spans="1:35">
      <c r="A13" s="69"/>
      <c r="B13" s="301"/>
      <c r="C13" s="302"/>
      <c r="D13" s="303"/>
      <c r="E13" s="310"/>
      <c r="F13" s="311"/>
      <c r="G13" s="311"/>
      <c r="H13" s="311"/>
      <c r="I13" s="311"/>
      <c r="J13" s="311"/>
      <c r="K13" s="311"/>
      <c r="L13" s="311"/>
      <c r="M13" s="311"/>
      <c r="N13" s="312"/>
      <c r="O13" s="62"/>
      <c r="P13" s="62"/>
      <c r="Q13" s="301"/>
      <c r="R13" s="302"/>
      <c r="S13" s="302"/>
      <c r="T13" s="302"/>
      <c r="U13" s="303"/>
      <c r="V13" s="301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3"/>
      <c r="AI13" s="79"/>
    </row>
    <row r="14" spans="1:35">
      <c r="A14" s="69"/>
      <c r="B14" s="304"/>
      <c r="C14" s="305"/>
      <c r="D14" s="306"/>
      <c r="E14" s="313"/>
      <c r="F14" s="314"/>
      <c r="G14" s="314"/>
      <c r="H14" s="314"/>
      <c r="I14" s="314"/>
      <c r="J14" s="314"/>
      <c r="K14" s="314"/>
      <c r="L14" s="314"/>
      <c r="M14" s="314"/>
      <c r="N14" s="315"/>
      <c r="O14" s="62"/>
      <c r="P14" s="62"/>
      <c r="Q14" s="304"/>
      <c r="R14" s="305"/>
      <c r="S14" s="305"/>
      <c r="T14" s="305"/>
      <c r="U14" s="306"/>
      <c r="V14" s="304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6"/>
      <c r="AI14" s="79"/>
    </row>
    <row r="15" spans="1:3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5"/>
      <c r="AI15" s="68"/>
    </row>
    <row r="16" spans="1:35" ht="15" customHeight="1">
      <c r="A16" s="69"/>
      <c r="B16" s="260" t="s">
        <v>39</v>
      </c>
      <c r="C16" s="80" t="s">
        <v>40</v>
      </c>
      <c r="D16" s="263" t="s">
        <v>41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  <c r="S16" s="236" t="s">
        <v>42</v>
      </c>
      <c r="T16" s="239"/>
      <c r="U16" s="239"/>
      <c r="V16" s="240"/>
      <c r="W16" s="236" t="s">
        <v>43</v>
      </c>
      <c r="X16" s="239"/>
      <c r="Y16" s="239"/>
      <c r="Z16" s="240"/>
      <c r="AA16" s="236" t="s">
        <v>44</v>
      </c>
      <c r="AB16" s="239"/>
      <c r="AC16" s="239"/>
      <c r="AD16" s="239"/>
      <c r="AE16" s="240"/>
      <c r="AF16" s="236" t="s">
        <v>45</v>
      </c>
      <c r="AG16" s="239"/>
      <c r="AH16" s="240"/>
      <c r="AI16" s="81"/>
    </row>
    <row r="17" spans="1:39" ht="15" customHeight="1">
      <c r="A17" s="69"/>
      <c r="B17" s="261"/>
      <c r="C17" s="32"/>
      <c r="D17" s="248" t="str">
        <f>IF(C17="","",VLOOKUP(C17,サービスコード!C5:E47,2,FALSE))</f>
        <v/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50"/>
      <c r="S17" s="251" t="str">
        <f>IF(C17="","",VLOOKUP(C17,サービスコード!C5:E47,3,FALSE))</f>
        <v/>
      </c>
      <c r="T17" s="252"/>
      <c r="U17" s="252"/>
      <c r="V17" s="253"/>
      <c r="W17" s="254"/>
      <c r="X17" s="255"/>
      <c r="Y17" s="255"/>
      <c r="Z17" s="256"/>
      <c r="AA17" s="251" t="str">
        <f>IF(C17="","",S17*W17)</f>
        <v/>
      </c>
      <c r="AB17" s="252"/>
      <c r="AC17" s="252"/>
      <c r="AD17" s="252"/>
      <c r="AE17" s="253"/>
      <c r="AF17" s="276"/>
      <c r="AG17" s="277"/>
      <c r="AH17" s="278"/>
      <c r="AI17" s="82" t="str">
        <f t="shared" ref="AI17:AI30" si="0">IF(COUNTIF(C$17:C$30,C17)&gt;1,"★同じサービスコードは一行にまとめてください。","")</f>
        <v/>
      </c>
    </row>
    <row r="18" spans="1:39" ht="15" customHeight="1">
      <c r="A18" s="69"/>
      <c r="B18" s="261"/>
      <c r="C18" s="32"/>
      <c r="D18" s="248" t="str">
        <f>IF(C18="","",VLOOKUP(C18,サービスコード!C5:E47,2,FALSE))</f>
        <v/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50"/>
      <c r="S18" s="251" t="str">
        <f>IF(C18="","",VLOOKUP(C18,サービスコード!C5:E47,3,FALSE))</f>
        <v/>
      </c>
      <c r="T18" s="252"/>
      <c r="U18" s="252"/>
      <c r="V18" s="253"/>
      <c r="W18" s="254"/>
      <c r="X18" s="255"/>
      <c r="Y18" s="255"/>
      <c r="Z18" s="256"/>
      <c r="AA18" s="251" t="str">
        <f t="shared" ref="AA18:AA30" si="1">IF(C18="","",S18*W18)</f>
        <v/>
      </c>
      <c r="AB18" s="252"/>
      <c r="AC18" s="252"/>
      <c r="AD18" s="252"/>
      <c r="AE18" s="253"/>
      <c r="AF18" s="276"/>
      <c r="AG18" s="277"/>
      <c r="AH18" s="278"/>
      <c r="AI18" s="82" t="str">
        <f t="shared" si="0"/>
        <v/>
      </c>
    </row>
    <row r="19" spans="1:39" ht="15" customHeight="1">
      <c r="A19" s="69"/>
      <c r="B19" s="261"/>
      <c r="C19" s="32"/>
      <c r="D19" s="248" t="str">
        <f>IF(C19="","",VLOOKUP(C19,サービスコード!C5:E47,2,FALSE))</f>
        <v/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50"/>
      <c r="S19" s="251" t="str">
        <f>IF(C19="","",VLOOKUP(C19,サービスコード!C5:E47,3,FALSE))</f>
        <v/>
      </c>
      <c r="T19" s="252"/>
      <c r="U19" s="252"/>
      <c r="V19" s="253"/>
      <c r="W19" s="254"/>
      <c r="X19" s="255"/>
      <c r="Y19" s="255"/>
      <c r="Z19" s="256"/>
      <c r="AA19" s="251" t="str">
        <f t="shared" si="1"/>
        <v/>
      </c>
      <c r="AB19" s="252"/>
      <c r="AC19" s="252"/>
      <c r="AD19" s="252"/>
      <c r="AE19" s="253"/>
      <c r="AF19" s="276"/>
      <c r="AG19" s="277"/>
      <c r="AH19" s="278"/>
      <c r="AI19" s="82" t="str">
        <f t="shared" si="0"/>
        <v/>
      </c>
    </row>
    <row r="20" spans="1:39" ht="15" customHeight="1">
      <c r="A20" s="69"/>
      <c r="B20" s="261"/>
      <c r="C20" s="32"/>
      <c r="D20" s="248" t="str">
        <f>IF(C20="","",VLOOKUP(C20,サービスコード!C5:E47,2,FALSE))</f>
        <v/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  <c r="S20" s="251" t="str">
        <f>IF(C20="","",VLOOKUP(C20,サービスコード!C5:E47,3,FALSE))</f>
        <v/>
      </c>
      <c r="T20" s="252"/>
      <c r="U20" s="252"/>
      <c r="V20" s="253"/>
      <c r="W20" s="254"/>
      <c r="X20" s="255"/>
      <c r="Y20" s="255"/>
      <c r="Z20" s="256"/>
      <c r="AA20" s="251" t="str">
        <f t="shared" si="1"/>
        <v/>
      </c>
      <c r="AB20" s="252"/>
      <c r="AC20" s="252"/>
      <c r="AD20" s="252"/>
      <c r="AE20" s="253"/>
      <c r="AF20" s="276"/>
      <c r="AG20" s="277"/>
      <c r="AH20" s="278"/>
      <c r="AI20" s="82" t="str">
        <f t="shared" si="0"/>
        <v/>
      </c>
    </row>
    <row r="21" spans="1:39" ht="15" customHeight="1">
      <c r="A21" s="69"/>
      <c r="B21" s="261"/>
      <c r="C21" s="32"/>
      <c r="D21" s="248" t="str">
        <f>IF(C21="","",VLOOKUP(C21,サービスコード!C5:E47,2,FALSE))</f>
        <v/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50"/>
      <c r="S21" s="251" t="str">
        <f>IF(C21="","",VLOOKUP(C21,サービスコード!C5:E47,3,FALSE))</f>
        <v/>
      </c>
      <c r="T21" s="252"/>
      <c r="U21" s="252"/>
      <c r="V21" s="253"/>
      <c r="W21" s="254"/>
      <c r="X21" s="255"/>
      <c r="Y21" s="255"/>
      <c r="Z21" s="256"/>
      <c r="AA21" s="251" t="str">
        <f t="shared" si="1"/>
        <v/>
      </c>
      <c r="AB21" s="252"/>
      <c r="AC21" s="252"/>
      <c r="AD21" s="252"/>
      <c r="AE21" s="253"/>
      <c r="AF21" s="276"/>
      <c r="AG21" s="277"/>
      <c r="AH21" s="278"/>
      <c r="AI21" s="82" t="str">
        <f t="shared" si="0"/>
        <v/>
      </c>
    </row>
    <row r="22" spans="1:39" ht="15" customHeight="1">
      <c r="A22" s="69"/>
      <c r="B22" s="261"/>
      <c r="C22" s="32"/>
      <c r="D22" s="248" t="str">
        <f>IF(C22="","",VLOOKUP(C22,サービスコード!C5:E47,2,FALSE))</f>
        <v/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/>
      <c r="S22" s="251" t="str">
        <f>IF(C22="","",VLOOKUP(C22,サービスコード!C5:E47,3,FALSE))</f>
        <v/>
      </c>
      <c r="T22" s="252"/>
      <c r="U22" s="252"/>
      <c r="V22" s="253"/>
      <c r="W22" s="254"/>
      <c r="X22" s="255"/>
      <c r="Y22" s="255"/>
      <c r="Z22" s="256"/>
      <c r="AA22" s="251" t="str">
        <f t="shared" si="1"/>
        <v/>
      </c>
      <c r="AB22" s="252"/>
      <c r="AC22" s="252"/>
      <c r="AD22" s="252"/>
      <c r="AE22" s="253"/>
      <c r="AF22" s="276"/>
      <c r="AG22" s="277"/>
      <c r="AH22" s="278"/>
      <c r="AI22" s="82" t="str">
        <f t="shared" si="0"/>
        <v/>
      </c>
    </row>
    <row r="23" spans="1:39" ht="15" customHeight="1">
      <c r="A23" s="69"/>
      <c r="B23" s="261"/>
      <c r="C23" s="32"/>
      <c r="D23" s="248" t="str">
        <f>IF(C23="","",VLOOKUP(C23,サービスコード!C5:E47,2,FALSE))</f>
        <v/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50"/>
      <c r="S23" s="251" t="str">
        <f>IF(C23="","",VLOOKUP(C23,サービスコード!C5:E47,3,FALSE))</f>
        <v/>
      </c>
      <c r="T23" s="252"/>
      <c r="U23" s="252"/>
      <c r="V23" s="253"/>
      <c r="W23" s="254"/>
      <c r="X23" s="255"/>
      <c r="Y23" s="255"/>
      <c r="Z23" s="256"/>
      <c r="AA23" s="251" t="str">
        <f t="shared" si="1"/>
        <v/>
      </c>
      <c r="AB23" s="252"/>
      <c r="AC23" s="252"/>
      <c r="AD23" s="252"/>
      <c r="AE23" s="253"/>
      <c r="AF23" s="276"/>
      <c r="AG23" s="277"/>
      <c r="AH23" s="278"/>
      <c r="AI23" s="82" t="str">
        <f t="shared" si="0"/>
        <v/>
      </c>
      <c r="AK23" s="33"/>
      <c r="AL23" s="34"/>
      <c r="AM23" s="35"/>
    </row>
    <row r="24" spans="1:39" ht="15" customHeight="1">
      <c r="A24" s="69"/>
      <c r="B24" s="261"/>
      <c r="C24" s="32"/>
      <c r="D24" s="248" t="str">
        <f>IF(C24="","",VLOOKUP(C24,サービスコード!C5:E47,2,FALSE))</f>
        <v/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50"/>
      <c r="S24" s="251" t="str">
        <f>IF(C24="","",VLOOKUP(C24,サービスコード!C5:E47,3,FALSE))</f>
        <v/>
      </c>
      <c r="T24" s="252"/>
      <c r="U24" s="252"/>
      <c r="V24" s="253"/>
      <c r="W24" s="254"/>
      <c r="X24" s="255"/>
      <c r="Y24" s="255"/>
      <c r="Z24" s="256"/>
      <c r="AA24" s="251" t="str">
        <f t="shared" si="1"/>
        <v/>
      </c>
      <c r="AB24" s="252"/>
      <c r="AC24" s="252"/>
      <c r="AD24" s="252"/>
      <c r="AE24" s="253"/>
      <c r="AF24" s="276"/>
      <c r="AG24" s="277"/>
      <c r="AH24" s="278"/>
      <c r="AI24" s="82" t="str">
        <f t="shared" si="0"/>
        <v/>
      </c>
      <c r="AK24" s="33"/>
      <c r="AL24" s="34"/>
      <c r="AM24" s="35"/>
    </row>
    <row r="25" spans="1:39" ht="15" customHeight="1">
      <c r="A25" s="69"/>
      <c r="B25" s="261"/>
      <c r="C25" s="32"/>
      <c r="D25" s="248" t="str">
        <f>IF(C25="","",VLOOKUP(C25,サービスコード!C5:E47,2,FALSE))</f>
        <v/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251" t="str">
        <f>IF(C25="","",VLOOKUP(C25,サービスコード!C5:E47,3,FALSE))</f>
        <v/>
      </c>
      <c r="T25" s="252"/>
      <c r="U25" s="252"/>
      <c r="V25" s="253"/>
      <c r="W25" s="254"/>
      <c r="X25" s="255"/>
      <c r="Y25" s="255"/>
      <c r="Z25" s="256"/>
      <c r="AA25" s="251" t="str">
        <f t="shared" si="1"/>
        <v/>
      </c>
      <c r="AB25" s="252"/>
      <c r="AC25" s="252"/>
      <c r="AD25" s="252"/>
      <c r="AE25" s="253"/>
      <c r="AF25" s="276"/>
      <c r="AG25" s="277"/>
      <c r="AH25" s="278"/>
      <c r="AI25" s="82" t="str">
        <f t="shared" si="0"/>
        <v/>
      </c>
      <c r="AK25" s="33"/>
      <c r="AL25" s="34"/>
      <c r="AM25" s="35"/>
    </row>
    <row r="26" spans="1:39" ht="15" customHeight="1">
      <c r="A26" s="69"/>
      <c r="B26" s="261"/>
      <c r="C26" s="32"/>
      <c r="D26" s="248" t="str">
        <f>IF(C26="","",VLOOKUP(C26,サービスコード!C5:E47,2,FALSE))</f>
        <v/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50"/>
      <c r="S26" s="251" t="str">
        <f>IF(C26="","",VLOOKUP(C26,サービスコード!C5:E47,3,FALSE))</f>
        <v/>
      </c>
      <c r="T26" s="252"/>
      <c r="U26" s="252"/>
      <c r="V26" s="253"/>
      <c r="W26" s="254"/>
      <c r="X26" s="255"/>
      <c r="Y26" s="255"/>
      <c r="Z26" s="256"/>
      <c r="AA26" s="251" t="str">
        <f t="shared" si="1"/>
        <v/>
      </c>
      <c r="AB26" s="252"/>
      <c r="AC26" s="252"/>
      <c r="AD26" s="252"/>
      <c r="AE26" s="253"/>
      <c r="AF26" s="276"/>
      <c r="AG26" s="277"/>
      <c r="AH26" s="278"/>
      <c r="AI26" s="82" t="str">
        <f t="shared" si="0"/>
        <v/>
      </c>
      <c r="AK26" s="33"/>
      <c r="AL26" s="34"/>
      <c r="AM26" s="35"/>
    </row>
    <row r="27" spans="1:39" ht="15" customHeight="1">
      <c r="A27" s="69"/>
      <c r="B27" s="261"/>
      <c r="C27" s="32"/>
      <c r="D27" s="248" t="str">
        <f>IF(C27="","",VLOOKUP(C27,サービスコード!C5:E47,2,FALSE))</f>
        <v/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/>
      <c r="S27" s="251" t="str">
        <f>IF(C27="","",VLOOKUP(C27,サービスコード!C5:E47,3,FALSE))</f>
        <v/>
      </c>
      <c r="T27" s="252"/>
      <c r="U27" s="252"/>
      <c r="V27" s="253"/>
      <c r="W27" s="254"/>
      <c r="X27" s="255"/>
      <c r="Y27" s="255"/>
      <c r="Z27" s="256"/>
      <c r="AA27" s="251" t="str">
        <f t="shared" si="1"/>
        <v/>
      </c>
      <c r="AB27" s="252"/>
      <c r="AC27" s="252"/>
      <c r="AD27" s="252"/>
      <c r="AE27" s="253"/>
      <c r="AF27" s="276"/>
      <c r="AG27" s="277"/>
      <c r="AH27" s="278"/>
      <c r="AI27" s="82" t="str">
        <f t="shared" si="0"/>
        <v/>
      </c>
    </row>
    <row r="28" spans="1:39" ht="15" customHeight="1">
      <c r="A28" s="69"/>
      <c r="B28" s="261"/>
      <c r="C28" s="32"/>
      <c r="D28" s="248" t="str">
        <f>IF(C28="","",VLOOKUP(C28,サービスコード!C5:E47,2,FALSE))</f>
        <v/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  <c r="S28" s="251" t="str">
        <f>IF(C28="","",VLOOKUP(C28,サービスコード!C5:E47,3,FALSE))</f>
        <v/>
      </c>
      <c r="T28" s="252"/>
      <c r="U28" s="252"/>
      <c r="V28" s="253"/>
      <c r="W28" s="254"/>
      <c r="X28" s="255"/>
      <c r="Y28" s="255"/>
      <c r="Z28" s="256"/>
      <c r="AA28" s="251" t="str">
        <f t="shared" si="1"/>
        <v/>
      </c>
      <c r="AB28" s="252"/>
      <c r="AC28" s="252"/>
      <c r="AD28" s="252"/>
      <c r="AE28" s="253"/>
      <c r="AF28" s="276"/>
      <c r="AG28" s="277"/>
      <c r="AH28" s="278"/>
      <c r="AI28" s="82" t="str">
        <f t="shared" si="0"/>
        <v/>
      </c>
    </row>
    <row r="29" spans="1:39" ht="15" customHeight="1">
      <c r="A29" s="69"/>
      <c r="B29" s="261"/>
      <c r="C29" s="32"/>
      <c r="D29" s="248" t="str">
        <f>IF(C29="","",VLOOKUP(C29,サービスコード!C5:E47,2,FALSE))</f>
        <v/>
      </c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  <c r="S29" s="251" t="str">
        <f>IF(C29="","",VLOOKUP(C29,サービスコード!C5:E47,3,FALSE))</f>
        <v/>
      </c>
      <c r="T29" s="252"/>
      <c r="U29" s="252"/>
      <c r="V29" s="253"/>
      <c r="W29" s="254"/>
      <c r="X29" s="255"/>
      <c r="Y29" s="255"/>
      <c r="Z29" s="256"/>
      <c r="AA29" s="251" t="str">
        <f t="shared" si="1"/>
        <v/>
      </c>
      <c r="AB29" s="252"/>
      <c r="AC29" s="252"/>
      <c r="AD29" s="252"/>
      <c r="AE29" s="253"/>
      <c r="AF29" s="276"/>
      <c r="AG29" s="277"/>
      <c r="AH29" s="278"/>
      <c r="AI29" s="82" t="str">
        <f t="shared" si="0"/>
        <v/>
      </c>
    </row>
    <row r="30" spans="1:39" ht="15" customHeight="1" thickBot="1">
      <c r="A30" s="69"/>
      <c r="B30" s="261"/>
      <c r="C30" s="32"/>
      <c r="D30" s="248" t="str">
        <f>IF(C30="","",VLOOKUP(C30,サービスコード!C5:E47,2,FALSE))</f>
        <v/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tr">
        <f>IF(C30="","",VLOOKUP(C30,サービスコード!C18:E60,3,FALSE))</f>
        <v/>
      </c>
      <c r="T30" s="252"/>
      <c r="U30" s="252"/>
      <c r="V30" s="253"/>
      <c r="W30" s="254"/>
      <c r="X30" s="255"/>
      <c r="Y30" s="255"/>
      <c r="Z30" s="256"/>
      <c r="AA30" s="251" t="str">
        <f t="shared" si="1"/>
        <v/>
      </c>
      <c r="AB30" s="252"/>
      <c r="AC30" s="252"/>
      <c r="AD30" s="252"/>
      <c r="AE30" s="253"/>
      <c r="AF30" s="257"/>
      <c r="AG30" s="258"/>
      <c r="AH30" s="259"/>
      <c r="AI30" s="82" t="str">
        <f t="shared" si="0"/>
        <v/>
      </c>
    </row>
    <row r="31" spans="1:39" ht="16.8" thickTop="1">
      <c r="A31" s="83"/>
      <c r="B31" s="262"/>
      <c r="C31" s="271" t="s">
        <v>46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3"/>
      <c r="AA31" s="60" t="s">
        <v>47</v>
      </c>
      <c r="AB31" s="274" t="str">
        <f>IF(AA17="","",SUM(AA17:AE30))</f>
        <v/>
      </c>
      <c r="AC31" s="274"/>
      <c r="AD31" s="274"/>
      <c r="AE31" s="275"/>
      <c r="AF31" s="84"/>
      <c r="AG31" s="85"/>
      <c r="AH31" s="86"/>
      <c r="AI31" s="87"/>
    </row>
    <row r="32" spans="1:39" ht="10.199999999999999" customHeight="1">
      <c r="A32" s="83"/>
      <c r="B32" s="88"/>
      <c r="C32" s="8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89"/>
      <c r="Z32" s="90"/>
      <c r="AA32" s="91"/>
      <c r="AB32" s="91"/>
      <c r="AC32" s="91"/>
      <c r="AD32" s="91"/>
      <c r="AE32" s="92"/>
      <c r="AF32" s="16"/>
      <c r="AG32" s="16"/>
      <c r="AH32" s="16"/>
      <c r="AI32" s="87"/>
    </row>
    <row r="33" spans="1:38" ht="10.199999999999999" customHeight="1">
      <c r="A33" s="8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</row>
    <row r="34" spans="1:38" ht="15" customHeight="1">
      <c r="A34" s="83"/>
      <c r="B34" s="233"/>
      <c r="C34" s="62"/>
      <c r="D34" s="235" t="s">
        <v>48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 t="s">
        <v>49</v>
      </c>
      <c r="AA34" s="237"/>
      <c r="AB34" s="237"/>
      <c r="AC34" s="237"/>
      <c r="AD34" s="237"/>
      <c r="AE34" s="238"/>
      <c r="AF34" s="236" t="s">
        <v>45</v>
      </c>
      <c r="AG34" s="239"/>
      <c r="AH34" s="240"/>
      <c r="AI34" s="75"/>
    </row>
    <row r="35" spans="1:38" ht="15" customHeight="1">
      <c r="A35" s="83"/>
      <c r="B35" s="234"/>
      <c r="C35" s="62"/>
      <c r="D35" s="241" t="s">
        <v>50</v>
      </c>
      <c r="E35" s="242"/>
      <c r="F35" s="242"/>
      <c r="G35" s="242"/>
      <c r="H35" s="242"/>
      <c r="I35" s="242"/>
      <c r="J35" s="243"/>
      <c r="K35" s="243"/>
      <c r="L35" s="243"/>
      <c r="M35" s="93" t="s">
        <v>51</v>
      </c>
      <c r="N35" s="94"/>
      <c r="O35" s="93"/>
      <c r="P35" s="95"/>
      <c r="Q35" s="93"/>
      <c r="R35" s="244" t="s">
        <v>52</v>
      </c>
      <c r="S35" s="244"/>
      <c r="T35" s="244"/>
      <c r="U35" s="244"/>
      <c r="V35" s="244"/>
      <c r="W35" s="244"/>
      <c r="X35" s="244"/>
      <c r="Y35" s="245"/>
      <c r="Z35" s="96" t="s">
        <v>53</v>
      </c>
      <c r="AA35" s="246" t="str">
        <f>IF(AB31="","",ROUNDUP(AB31*J35%,0))</f>
        <v/>
      </c>
      <c r="AB35" s="246"/>
      <c r="AC35" s="246"/>
      <c r="AD35" s="246"/>
      <c r="AE35" s="247"/>
      <c r="AF35" s="97"/>
      <c r="AG35" s="98"/>
      <c r="AH35" s="99"/>
      <c r="AI35" s="100"/>
    </row>
    <row r="36" spans="1:38" ht="15" customHeight="1">
      <c r="A36" s="8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K36" s="316" t="s">
        <v>77</v>
      </c>
      <c r="AL36" s="317"/>
    </row>
    <row r="37" spans="1:38" ht="15" customHeight="1">
      <c r="A37" s="83"/>
      <c r="B37" s="101"/>
      <c r="C37" s="101"/>
      <c r="D37" s="72"/>
      <c r="E37" s="73"/>
      <c r="F37" s="73"/>
      <c r="G37" s="73"/>
      <c r="H37" s="73"/>
      <c r="I37" s="73"/>
      <c r="J37" s="73"/>
      <c r="K37" s="72" t="s">
        <v>63</v>
      </c>
      <c r="L37" s="73"/>
      <c r="M37" s="73"/>
      <c r="N37" s="73"/>
      <c r="O37" s="73"/>
      <c r="P37" s="73"/>
      <c r="Q37" s="73"/>
      <c r="R37" s="95"/>
      <c r="S37" s="73"/>
      <c r="T37" s="73"/>
      <c r="U37" s="73"/>
      <c r="V37" s="73"/>
      <c r="W37" s="73"/>
      <c r="X37" s="95"/>
      <c r="Y37" s="102"/>
      <c r="Z37" s="251" t="str">
        <f>IF(AA35="","",AB31-AA35)</f>
        <v/>
      </c>
      <c r="AA37" s="252"/>
      <c r="AB37" s="252"/>
      <c r="AC37" s="252"/>
      <c r="AD37" s="252"/>
      <c r="AE37" s="252"/>
      <c r="AF37" s="264" t="s">
        <v>54</v>
      </c>
      <c r="AG37" s="264"/>
      <c r="AH37" s="265"/>
      <c r="AI37" s="71"/>
      <c r="AK37" s="281">
        <f>IF(Z37="",0,1)</f>
        <v>0</v>
      </c>
      <c r="AL37" s="282"/>
    </row>
    <row r="38" spans="1:38" ht="15" customHeight="1">
      <c r="A38" s="83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03"/>
    </row>
    <row r="39" spans="1:38" ht="15" customHeight="1">
      <c r="A39" s="83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03"/>
    </row>
    <row r="40" spans="1:38" ht="15" customHeight="1">
      <c r="A40" s="83"/>
      <c r="B40" s="62"/>
      <c r="C40" s="62"/>
      <c r="D40" s="89"/>
      <c r="E40" s="89"/>
      <c r="F40" s="89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266">
        <v>0</v>
      </c>
      <c r="T40" s="154"/>
      <c r="U40" s="154"/>
      <c r="V40" s="154"/>
      <c r="W40" s="154"/>
      <c r="X40" s="155"/>
      <c r="Y40" s="266" t="s">
        <v>55</v>
      </c>
      <c r="Z40" s="154"/>
      <c r="AA40" s="155"/>
      <c r="AB40" s="267"/>
      <c r="AC40" s="268"/>
      <c r="AD40" s="268"/>
      <c r="AE40" s="269"/>
      <c r="AF40" s="270" t="s">
        <v>56</v>
      </c>
      <c r="AG40" s="270"/>
      <c r="AH40" s="270"/>
      <c r="AI40" s="103"/>
    </row>
    <row r="41" spans="1:38" ht="15" customHeight="1">
      <c r="A41" s="8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03"/>
    </row>
    <row r="42" spans="1:38" ht="15" customHeight="1">
      <c r="A42" s="10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105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</mergeCells>
  <phoneticPr fontId="2"/>
  <conditionalFormatting sqref="C17:AF30">
    <cfRule type="expression" dxfId="6" priority="1" stopIfTrue="1">
      <formula>COUNTIF($C$17:$C$30,$C17)&gt;1</formula>
    </cfRule>
  </conditionalFormatting>
  <dataValidations count="1">
    <dataValidation type="list" allowBlank="1" showInputMessage="1" showErrorMessage="1" sqref="J35" xr:uid="{5639110D-6EE4-4FF7-8F5B-DABB12823EA8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23575-625A-4CDB-A0DA-E61F5C2CD1AF}">
  <sheetPr>
    <pageSetUpPr fitToPage="1"/>
  </sheetPr>
  <dimension ref="A1:AM42"/>
  <sheetViews>
    <sheetView topLeftCell="A13" workbookViewId="0">
      <selection activeCell="AQ33" sqref="AQ33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1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 t="s">
        <v>32</v>
      </c>
    </row>
    <row r="2" spans="1: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6"/>
    </row>
    <row r="3" spans="1:35" ht="13.8">
      <c r="A3" s="283" t="s">
        <v>33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5"/>
    </row>
    <row r="4" spans="1:35">
      <c r="A4" s="286" t="s">
        <v>34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8"/>
    </row>
    <row r="5" spans="1:3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1"/>
    </row>
    <row r="6" spans="1:35" ht="27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36" t="s">
        <v>10</v>
      </c>
      <c r="T6" s="239"/>
      <c r="U6" s="239"/>
      <c r="V6" s="239"/>
      <c r="W6" s="240"/>
      <c r="X6" s="289" t="str">
        <f>IF(請求書!F10="","",請求書!$F$10)</f>
        <v/>
      </c>
      <c r="Y6" s="290"/>
      <c r="Z6" s="291" t="str">
        <f>IF(請求書!I10="","",請求書!$I$10)</f>
        <v/>
      </c>
      <c r="AA6" s="292"/>
      <c r="AB6" s="74" t="s">
        <v>11</v>
      </c>
      <c r="AC6" s="289" t="str">
        <f>IF(請求書!O10="","",請求書!$O$10)</f>
        <v/>
      </c>
      <c r="AD6" s="290"/>
      <c r="AE6" s="293" t="str">
        <f>IF(請求書!R10="","",請求書!$R$10)</f>
        <v/>
      </c>
      <c r="AF6" s="292"/>
      <c r="AG6" s="294" t="s">
        <v>12</v>
      </c>
      <c r="AH6" s="238"/>
      <c r="AI6" s="75"/>
    </row>
    <row r="7" spans="1:3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</row>
    <row r="8" spans="1:35" ht="27" customHeight="1">
      <c r="A8" s="69"/>
      <c r="B8" s="295" t="s">
        <v>35</v>
      </c>
      <c r="C8" s="296"/>
      <c r="D8" s="297"/>
      <c r="E8" s="29"/>
      <c r="F8" s="30"/>
      <c r="G8" s="30"/>
      <c r="H8" s="30"/>
      <c r="I8" s="30"/>
      <c r="J8" s="30"/>
      <c r="K8" s="30"/>
      <c r="L8" s="30"/>
      <c r="M8" s="30"/>
      <c r="N8" s="31"/>
      <c r="O8" s="62"/>
      <c r="P8" s="62"/>
      <c r="Q8" s="236" t="s">
        <v>36</v>
      </c>
      <c r="R8" s="239"/>
      <c r="S8" s="239"/>
      <c r="T8" s="239"/>
      <c r="U8" s="239"/>
      <c r="V8" s="239"/>
      <c r="W8" s="239"/>
      <c r="X8" s="240"/>
      <c r="Y8" s="76" t="str">
        <f>IF(請求書!V22="","",請求書!$V$22)</f>
        <v/>
      </c>
      <c r="Z8" s="77" t="str">
        <f>IF(請求書!Y22="","",請求書!$Y$22)</f>
        <v/>
      </c>
      <c r="AA8" s="77" t="str">
        <f>IF(請求書!AB22="","",請求書!$AB$22)</f>
        <v/>
      </c>
      <c r="AB8" s="77" t="str">
        <f>IF(請求書!AE22="","",請求書!$AE$22)</f>
        <v/>
      </c>
      <c r="AC8" s="77" t="str">
        <f>IF(請求書!AH22="","",請求書!$AH$22)</f>
        <v/>
      </c>
      <c r="AD8" s="77" t="str">
        <f>IF(請求書!AK22="","",請求書!$AK$22)</f>
        <v/>
      </c>
      <c r="AE8" s="77" t="str">
        <f>IF(請求書!AN22="","",請求書!$AN$22)</f>
        <v/>
      </c>
      <c r="AF8" s="77" t="str">
        <f>IF(請求書!AQ22="","",請求書!$AQ$22)</f>
        <v/>
      </c>
      <c r="AG8" s="77" t="str">
        <f>IF(請求書!AT22="","",請求書!$AT$22)</f>
        <v/>
      </c>
      <c r="AH8" s="78" t="str">
        <f>IF(請求書!AW22="","",請求書!$AW$22)</f>
        <v/>
      </c>
      <c r="AI8" s="75"/>
    </row>
    <row r="9" spans="1:35" ht="12.6" customHeight="1">
      <c r="A9" s="69"/>
      <c r="B9" s="298" t="s">
        <v>58</v>
      </c>
      <c r="C9" s="299"/>
      <c r="D9" s="300"/>
      <c r="E9" s="307"/>
      <c r="F9" s="308"/>
      <c r="G9" s="308"/>
      <c r="H9" s="308"/>
      <c r="I9" s="308"/>
      <c r="J9" s="308"/>
      <c r="K9" s="308"/>
      <c r="L9" s="308"/>
      <c r="M9" s="308"/>
      <c r="N9" s="309"/>
      <c r="O9" s="62"/>
      <c r="P9" s="62"/>
      <c r="Q9" s="298" t="s">
        <v>37</v>
      </c>
      <c r="R9" s="299"/>
      <c r="S9" s="299"/>
      <c r="T9" s="299"/>
      <c r="U9" s="300"/>
      <c r="V9" s="298" t="str">
        <f>IF(請求書!AB26="","",請求書!$AB$26)</f>
        <v/>
      </c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79"/>
    </row>
    <row r="10" spans="1:35">
      <c r="A10" s="69"/>
      <c r="B10" s="301"/>
      <c r="C10" s="302"/>
      <c r="D10" s="303"/>
      <c r="E10" s="310"/>
      <c r="F10" s="311"/>
      <c r="G10" s="311"/>
      <c r="H10" s="311"/>
      <c r="I10" s="311"/>
      <c r="J10" s="311"/>
      <c r="K10" s="311"/>
      <c r="L10" s="311"/>
      <c r="M10" s="311"/>
      <c r="N10" s="312"/>
      <c r="O10" s="62"/>
      <c r="P10" s="62"/>
      <c r="Q10" s="301"/>
      <c r="R10" s="302"/>
      <c r="S10" s="302"/>
      <c r="T10" s="302"/>
      <c r="U10" s="303"/>
      <c r="V10" s="301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79"/>
    </row>
    <row r="11" spans="1:35">
      <c r="A11" s="69"/>
      <c r="B11" s="304"/>
      <c r="C11" s="305"/>
      <c r="D11" s="306"/>
      <c r="E11" s="313"/>
      <c r="F11" s="314"/>
      <c r="G11" s="314"/>
      <c r="H11" s="314"/>
      <c r="I11" s="314"/>
      <c r="J11" s="314"/>
      <c r="K11" s="314"/>
      <c r="L11" s="314"/>
      <c r="M11" s="314"/>
      <c r="N11" s="315"/>
      <c r="O11" s="62"/>
      <c r="P11" s="62"/>
      <c r="Q11" s="301"/>
      <c r="R11" s="302"/>
      <c r="S11" s="302"/>
      <c r="T11" s="302"/>
      <c r="U11" s="303"/>
      <c r="V11" s="301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3"/>
      <c r="AI11" s="79"/>
    </row>
    <row r="12" spans="1:35">
      <c r="A12" s="69"/>
      <c r="B12" s="298" t="s">
        <v>38</v>
      </c>
      <c r="C12" s="299"/>
      <c r="D12" s="300"/>
      <c r="E12" s="307"/>
      <c r="F12" s="308"/>
      <c r="G12" s="308"/>
      <c r="H12" s="308"/>
      <c r="I12" s="308"/>
      <c r="J12" s="308"/>
      <c r="K12" s="308"/>
      <c r="L12" s="308"/>
      <c r="M12" s="308"/>
      <c r="N12" s="309"/>
      <c r="O12" s="62"/>
      <c r="P12" s="62"/>
      <c r="Q12" s="301"/>
      <c r="R12" s="302"/>
      <c r="S12" s="302"/>
      <c r="T12" s="302"/>
      <c r="U12" s="303"/>
      <c r="V12" s="301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3"/>
      <c r="AI12" s="79"/>
    </row>
    <row r="13" spans="1:35">
      <c r="A13" s="69"/>
      <c r="B13" s="301"/>
      <c r="C13" s="302"/>
      <c r="D13" s="303"/>
      <c r="E13" s="310"/>
      <c r="F13" s="311"/>
      <c r="G13" s="311"/>
      <c r="H13" s="311"/>
      <c r="I13" s="311"/>
      <c r="J13" s="311"/>
      <c r="K13" s="311"/>
      <c r="L13" s="311"/>
      <c r="M13" s="311"/>
      <c r="N13" s="312"/>
      <c r="O13" s="62"/>
      <c r="P13" s="62"/>
      <c r="Q13" s="301"/>
      <c r="R13" s="302"/>
      <c r="S13" s="302"/>
      <c r="T13" s="302"/>
      <c r="U13" s="303"/>
      <c r="V13" s="301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3"/>
      <c r="AI13" s="79"/>
    </row>
    <row r="14" spans="1:35">
      <c r="A14" s="69"/>
      <c r="B14" s="304"/>
      <c r="C14" s="305"/>
      <c r="D14" s="306"/>
      <c r="E14" s="313"/>
      <c r="F14" s="314"/>
      <c r="G14" s="314"/>
      <c r="H14" s="314"/>
      <c r="I14" s="314"/>
      <c r="J14" s="314"/>
      <c r="K14" s="314"/>
      <c r="L14" s="314"/>
      <c r="M14" s="314"/>
      <c r="N14" s="315"/>
      <c r="O14" s="62"/>
      <c r="P14" s="62"/>
      <c r="Q14" s="304"/>
      <c r="R14" s="305"/>
      <c r="S14" s="305"/>
      <c r="T14" s="305"/>
      <c r="U14" s="306"/>
      <c r="V14" s="304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6"/>
      <c r="AI14" s="79"/>
    </row>
    <row r="15" spans="1:3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5"/>
      <c r="AI15" s="68"/>
    </row>
    <row r="16" spans="1:35" ht="15" customHeight="1">
      <c r="A16" s="69"/>
      <c r="B16" s="260" t="s">
        <v>39</v>
      </c>
      <c r="C16" s="80" t="s">
        <v>40</v>
      </c>
      <c r="D16" s="263" t="s">
        <v>41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  <c r="S16" s="236" t="s">
        <v>42</v>
      </c>
      <c r="T16" s="239"/>
      <c r="U16" s="239"/>
      <c r="V16" s="240"/>
      <c r="W16" s="236" t="s">
        <v>43</v>
      </c>
      <c r="X16" s="239"/>
      <c r="Y16" s="239"/>
      <c r="Z16" s="240"/>
      <c r="AA16" s="236" t="s">
        <v>44</v>
      </c>
      <c r="AB16" s="239"/>
      <c r="AC16" s="239"/>
      <c r="AD16" s="239"/>
      <c r="AE16" s="240"/>
      <c r="AF16" s="236" t="s">
        <v>45</v>
      </c>
      <c r="AG16" s="239"/>
      <c r="AH16" s="240"/>
      <c r="AI16" s="81"/>
    </row>
    <row r="17" spans="1:39" ht="15" customHeight="1">
      <c r="A17" s="69"/>
      <c r="B17" s="261"/>
      <c r="C17" s="32"/>
      <c r="D17" s="248" t="str">
        <f>IF(C17="","",VLOOKUP(C17,サービスコード!C5:E47,2,FALSE))</f>
        <v/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50"/>
      <c r="S17" s="251" t="str">
        <f>IF(C17="","",VLOOKUP(C17,サービスコード!C5:E47,3,FALSE))</f>
        <v/>
      </c>
      <c r="T17" s="252"/>
      <c r="U17" s="252"/>
      <c r="V17" s="253"/>
      <c r="W17" s="254"/>
      <c r="X17" s="255"/>
      <c r="Y17" s="255"/>
      <c r="Z17" s="256"/>
      <c r="AA17" s="251" t="str">
        <f>IF(C17="","",S17*W17)</f>
        <v/>
      </c>
      <c r="AB17" s="252"/>
      <c r="AC17" s="252"/>
      <c r="AD17" s="252"/>
      <c r="AE17" s="253"/>
      <c r="AF17" s="276"/>
      <c r="AG17" s="277"/>
      <c r="AH17" s="278"/>
      <c r="AI17" s="82" t="str">
        <f t="shared" ref="AI17:AI30" si="0">IF(COUNTIF(C$17:C$30,C17)&gt;1,"★同じサービスコードは一行にまとめてください。","")</f>
        <v/>
      </c>
    </row>
    <row r="18" spans="1:39" ht="15" customHeight="1">
      <c r="A18" s="69"/>
      <c r="B18" s="261"/>
      <c r="C18" s="32"/>
      <c r="D18" s="248" t="str">
        <f>IF(C18="","",VLOOKUP(C18,サービスコード!C5:E47,2,FALSE))</f>
        <v/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50"/>
      <c r="S18" s="251" t="str">
        <f>IF(C18="","",VLOOKUP(C18,サービスコード!C5:E47,3,FALSE))</f>
        <v/>
      </c>
      <c r="T18" s="252"/>
      <c r="U18" s="252"/>
      <c r="V18" s="253"/>
      <c r="W18" s="254"/>
      <c r="X18" s="255"/>
      <c r="Y18" s="255"/>
      <c r="Z18" s="256"/>
      <c r="AA18" s="251" t="str">
        <f t="shared" ref="AA18:AA30" si="1">IF(C18="","",S18*W18)</f>
        <v/>
      </c>
      <c r="AB18" s="252"/>
      <c r="AC18" s="252"/>
      <c r="AD18" s="252"/>
      <c r="AE18" s="253"/>
      <c r="AF18" s="276"/>
      <c r="AG18" s="277"/>
      <c r="AH18" s="278"/>
      <c r="AI18" s="82" t="str">
        <f t="shared" si="0"/>
        <v/>
      </c>
    </row>
    <row r="19" spans="1:39" ht="15" customHeight="1">
      <c r="A19" s="69"/>
      <c r="B19" s="261"/>
      <c r="C19" s="32"/>
      <c r="D19" s="248" t="str">
        <f>IF(C19="","",VLOOKUP(C19,サービスコード!C5:E47,2,FALSE))</f>
        <v/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50"/>
      <c r="S19" s="251" t="str">
        <f>IF(C19="","",VLOOKUP(C19,サービスコード!C5:E47,3,FALSE))</f>
        <v/>
      </c>
      <c r="T19" s="252"/>
      <c r="U19" s="252"/>
      <c r="V19" s="253"/>
      <c r="W19" s="254"/>
      <c r="X19" s="255"/>
      <c r="Y19" s="255"/>
      <c r="Z19" s="256"/>
      <c r="AA19" s="251" t="str">
        <f t="shared" si="1"/>
        <v/>
      </c>
      <c r="AB19" s="252"/>
      <c r="AC19" s="252"/>
      <c r="AD19" s="252"/>
      <c r="AE19" s="253"/>
      <c r="AF19" s="276"/>
      <c r="AG19" s="277"/>
      <c r="AH19" s="278"/>
      <c r="AI19" s="82" t="str">
        <f t="shared" si="0"/>
        <v/>
      </c>
    </row>
    <row r="20" spans="1:39" ht="15" customHeight="1">
      <c r="A20" s="69"/>
      <c r="B20" s="261"/>
      <c r="C20" s="32"/>
      <c r="D20" s="248" t="str">
        <f>IF(C20="","",VLOOKUP(C20,サービスコード!C5:E47,2,FALSE))</f>
        <v/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  <c r="S20" s="251" t="str">
        <f>IF(C20="","",VLOOKUP(C20,サービスコード!C5:E47,3,FALSE))</f>
        <v/>
      </c>
      <c r="T20" s="252"/>
      <c r="U20" s="252"/>
      <c r="V20" s="253"/>
      <c r="W20" s="254"/>
      <c r="X20" s="255"/>
      <c r="Y20" s="255"/>
      <c r="Z20" s="256"/>
      <c r="AA20" s="251" t="str">
        <f t="shared" si="1"/>
        <v/>
      </c>
      <c r="AB20" s="252"/>
      <c r="AC20" s="252"/>
      <c r="AD20" s="252"/>
      <c r="AE20" s="253"/>
      <c r="AF20" s="276"/>
      <c r="AG20" s="277"/>
      <c r="AH20" s="278"/>
      <c r="AI20" s="82" t="str">
        <f t="shared" si="0"/>
        <v/>
      </c>
    </row>
    <row r="21" spans="1:39" ht="15" customHeight="1">
      <c r="A21" s="69"/>
      <c r="B21" s="261"/>
      <c r="C21" s="32"/>
      <c r="D21" s="248" t="str">
        <f>IF(C21="","",VLOOKUP(C21,サービスコード!C5:E47,2,FALSE))</f>
        <v/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50"/>
      <c r="S21" s="251" t="str">
        <f>IF(C21="","",VLOOKUP(C21,サービスコード!C5:E47,3,FALSE))</f>
        <v/>
      </c>
      <c r="T21" s="252"/>
      <c r="U21" s="252"/>
      <c r="V21" s="253"/>
      <c r="W21" s="254"/>
      <c r="X21" s="255"/>
      <c r="Y21" s="255"/>
      <c r="Z21" s="256"/>
      <c r="AA21" s="251" t="str">
        <f t="shared" si="1"/>
        <v/>
      </c>
      <c r="AB21" s="252"/>
      <c r="AC21" s="252"/>
      <c r="AD21" s="252"/>
      <c r="AE21" s="253"/>
      <c r="AF21" s="276"/>
      <c r="AG21" s="277"/>
      <c r="AH21" s="278"/>
      <c r="AI21" s="82" t="str">
        <f t="shared" si="0"/>
        <v/>
      </c>
    </row>
    <row r="22" spans="1:39" ht="15" customHeight="1">
      <c r="A22" s="69"/>
      <c r="B22" s="261"/>
      <c r="C22" s="32"/>
      <c r="D22" s="248" t="str">
        <f>IF(C22="","",VLOOKUP(C22,サービスコード!C5:E47,2,FALSE))</f>
        <v/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/>
      <c r="S22" s="251" t="str">
        <f>IF(C22="","",VLOOKUP(C22,サービスコード!C5:E47,3,FALSE))</f>
        <v/>
      </c>
      <c r="T22" s="252"/>
      <c r="U22" s="252"/>
      <c r="V22" s="253"/>
      <c r="W22" s="254"/>
      <c r="X22" s="255"/>
      <c r="Y22" s="255"/>
      <c r="Z22" s="256"/>
      <c r="AA22" s="251" t="str">
        <f t="shared" si="1"/>
        <v/>
      </c>
      <c r="AB22" s="252"/>
      <c r="AC22" s="252"/>
      <c r="AD22" s="252"/>
      <c r="AE22" s="253"/>
      <c r="AF22" s="276"/>
      <c r="AG22" s="277"/>
      <c r="AH22" s="278"/>
      <c r="AI22" s="82" t="str">
        <f t="shared" si="0"/>
        <v/>
      </c>
    </row>
    <row r="23" spans="1:39" ht="15" customHeight="1">
      <c r="A23" s="69"/>
      <c r="B23" s="261"/>
      <c r="C23" s="32"/>
      <c r="D23" s="248" t="str">
        <f>IF(C23="","",VLOOKUP(C23,サービスコード!C5:E47,2,FALSE))</f>
        <v/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50"/>
      <c r="S23" s="251" t="str">
        <f>IF(C23="","",VLOOKUP(C23,サービスコード!C5:E47,3,FALSE))</f>
        <v/>
      </c>
      <c r="T23" s="252"/>
      <c r="U23" s="252"/>
      <c r="V23" s="253"/>
      <c r="W23" s="254"/>
      <c r="X23" s="255"/>
      <c r="Y23" s="255"/>
      <c r="Z23" s="256"/>
      <c r="AA23" s="251" t="str">
        <f t="shared" si="1"/>
        <v/>
      </c>
      <c r="AB23" s="252"/>
      <c r="AC23" s="252"/>
      <c r="AD23" s="252"/>
      <c r="AE23" s="253"/>
      <c r="AF23" s="276"/>
      <c r="AG23" s="277"/>
      <c r="AH23" s="278"/>
      <c r="AI23" s="82" t="str">
        <f t="shared" si="0"/>
        <v/>
      </c>
      <c r="AK23" s="33"/>
      <c r="AL23" s="34"/>
      <c r="AM23" s="35"/>
    </row>
    <row r="24" spans="1:39" ht="15" customHeight="1">
      <c r="A24" s="69"/>
      <c r="B24" s="261"/>
      <c r="C24" s="32"/>
      <c r="D24" s="248" t="str">
        <f>IF(C24="","",VLOOKUP(C24,サービスコード!C5:E47,2,FALSE))</f>
        <v/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50"/>
      <c r="S24" s="251" t="str">
        <f>IF(C24="","",VLOOKUP(C24,サービスコード!C5:E47,3,FALSE))</f>
        <v/>
      </c>
      <c r="T24" s="252"/>
      <c r="U24" s="252"/>
      <c r="V24" s="253"/>
      <c r="W24" s="254"/>
      <c r="X24" s="255"/>
      <c r="Y24" s="255"/>
      <c r="Z24" s="256"/>
      <c r="AA24" s="251" t="str">
        <f t="shared" si="1"/>
        <v/>
      </c>
      <c r="AB24" s="252"/>
      <c r="AC24" s="252"/>
      <c r="AD24" s="252"/>
      <c r="AE24" s="253"/>
      <c r="AF24" s="276"/>
      <c r="AG24" s="277"/>
      <c r="AH24" s="278"/>
      <c r="AI24" s="82" t="str">
        <f t="shared" si="0"/>
        <v/>
      </c>
      <c r="AK24" s="33"/>
      <c r="AL24" s="34"/>
      <c r="AM24" s="35"/>
    </row>
    <row r="25" spans="1:39" ht="15" customHeight="1">
      <c r="A25" s="69"/>
      <c r="B25" s="261"/>
      <c r="C25" s="32"/>
      <c r="D25" s="248" t="str">
        <f>IF(C25="","",VLOOKUP(C25,サービスコード!C5:E47,2,FALSE))</f>
        <v/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251" t="str">
        <f>IF(C25="","",VLOOKUP(C25,サービスコード!C5:E47,3,FALSE))</f>
        <v/>
      </c>
      <c r="T25" s="252"/>
      <c r="U25" s="252"/>
      <c r="V25" s="253"/>
      <c r="W25" s="254"/>
      <c r="X25" s="255"/>
      <c r="Y25" s="255"/>
      <c r="Z25" s="256"/>
      <c r="AA25" s="251" t="str">
        <f t="shared" si="1"/>
        <v/>
      </c>
      <c r="AB25" s="252"/>
      <c r="AC25" s="252"/>
      <c r="AD25" s="252"/>
      <c r="AE25" s="253"/>
      <c r="AF25" s="276"/>
      <c r="AG25" s="277"/>
      <c r="AH25" s="278"/>
      <c r="AI25" s="82" t="str">
        <f t="shared" si="0"/>
        <v/>
      </c>
      <c r="AK25" s="33"/>
      <c r="AL25" s="34"/>
      <c r="AM25" s="35"/>
    </row>
    <row r="26" spans="1:39" ht="15" customHeight="1">
      <c r="A26" s="69"/>
      <c r="B26" s="261"/>
      <c r="C26" s="32"/>
      <c r="D26" s="248" t="str">
        <f>IF(C26="","",VLOOKUP(C26,サービスコード!C5:E47,2,FALSE))</f>
        <v/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50"/>
      <c r="S26" s="251" t="str">
        <f>IF(C26="","",VLOOKUP(C26,サービスコード!C5:E47,3,FALSE))</f>
        <v/>
      </c>
      <c r="T26" s="252"/>
      <c r="U26" s="252"/>
      <c r="V26" s="253"/>
      <c r="W26" s="254"/>
      <c r="X26" s="255"/>
      <c r="Y26" s="255"/>
      <c r="Z26" s="256"/>
      <c r="AA26" s="251" t="str">
        <f t="shared" si="1"/>
        <v/>
      </c>
      <c r="AB26" s="252"/>
      <c r="AC26" s="252"/>
      <c r="AD26" s="252"/>
      <c r="AE26" s="253"/>
      <c r="AF26" s="276"/>
      <c r="AG26" s="277"/>
      <c r="AH26" s="278"/>
      <c r="AI26" s="82" t="str">
        <f t="shared" si="0"/>
        <v/>
      </c>
      <c r="AK26" s="33"/>
      <c r="AL26" s="34"/>
      <c r="AM26" s="35"/>
    </row>
    <row r="27" spans="1:39" ht="15" customHeight="1">
      <c r="A27" s="69"/>
      <c r="B27" s="261"/>
      <c r="C27" s="32"/>
      <c r="D27" s="248" t="str">
        <f>IF(C27="","",VLOOKUP(C27,サービスコード!C5:E47,2,FALSE))</f>
        <v/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/>
      <c r="S27" s="251" t="str">
        <f>IF(C27="","",VLOOKUP(C27,サービスコード!C5:E47,3,FALSE))</f>
        <v/>
      </c>
      <c r="T27" s="252"/>
      <c r="U27" s="252"/>
      <c r="V27" s="253"/>
      <c r="W27" s="254"/>
      <c r="X27" s="255"/>
      <c r="Y27" s="255"/>
      <c r="Z27" s="256"/>
      <c r="AA27" s="251" t="str">
        <f t="shared" si="1"/>
        <v/>
      </c>
      <c r="AB27" s="252"/>
      <c r="AC27" s="252"/>
      <c r="AD27" s="252"/>
      <c r="AE27" s="253"/>
      <c r="AF27" s="276"/>
      <c r="AG27" s="277"/>
      <c r="AH27" s="278"/>
      <c r="AI27" s="82" t="str">
        <f t="shared" si="0"/>
        <v/>
      </c>
    </row>
    <row r="28" spans="1:39" ht="15" customHeight="1">
      <c r="A28" s="69"/>
      <c r="B28" s="261"/>
      <c r="C28" s="32"/>
      <c r="D28" s="248" t="str">
        <f>IF(C28="","",VLOOKUP(C28,サービスコード!C5:E47,2,FALSE))</f>
        <v/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  <c r="S28" s="251" t="str">
        <f>IF(C28="","",VLOOKUP(C28,サービスコード!C5:E47,3,FALSE))</f>
        <v/>
      </c>
      <c r="T28" s="252"/>
      <c r="U28" s="252"/>
      <c r="V28" s="253"/>
      <c r="W28" s="254"/>
      <c r="X28" s="255"/>
      <c r="Y28" s="255"/>
      <c r="Z28" s="256"/>
      <c r="AA28" s="251" t="str">
        <f t="shared" si="1"/>
        <v/>
      </c>
      <c r="AB28" s="252"/>
      <c r="AC28" s="252"/>
      <c r="AD28" s="252"/>
      <c r="AE28" s="253"/>
      <c r="AF28" s="276"/>
      <c r="AG28" s="277"/>
      <c r="AH28" s="278"/>
      <c r="AI28" s="82" t="str">
        <f t="shared" si="0"/>
        <v/>
      </c>
    </row>
    <row r="29" spans="1:39" ht="15" customHeight="1">
      <c r="A29" s="69"/>
      <c r="B29" s="261"/>
      <c r="C29" s="32"/>
      <c r="D29" s="248" t="str">
        <f>IF(C29="","",VLOOKUP(C29,サービスコード!C5:E47,2,FALSE))</f>
        <v/>
      </c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  <c r="S29" s="251" t="str">
        <f>IF(C29="","",VLOOKUP(C29,サービスコード!C5:E47,3,FALSE))</f>
        <v/>
      </c>
      <c r="T29" s="252"/>
      <c r="U29" s="252"/>
      <c r="V29" s="253"/>
      <c r="W29" s="254"/>
      <c r="X29" s="255"/>
      <c r="Y29" s="255"/>
      <c r="Z29" s="256"/>
      <c r="AA29" s="251" t="str">
        <f t="shared" si="1"/>
        <v/>
      </c>
      <c r="AB29" s="252"/>
      <c r="AC29" s="252"/>
      <c r="AD29" s="252"/>
      <c r="AE29" s="253"/>
      <c r="AF29" s="276"/>
      <c r="AG29" s="277"/>
      <c r="AH29" s="278"/>
      <c r="AI29" s="82" t="str">
        <f t="shared" si="0"/>
        <v/>
      </c>
    </row>
    <row r="30" spans="1:39" ht="15" customHeight="1" thickBot="1">
      <c r="A30" s="69"/>
      <c r="B30" s="261"/>
      <c r="C30" s="32"/>
      <c r="D30" s="248" t="str">
        <f>IF(C30="","",VLOOKUP(C30,サービスコード!C5:E47,2,FALSE))</f>
        <v/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tr">
        <f>IF(C30="","",VLOOKUP(C30,サービスコード!C18:E60,3,FALSE))</f>
        <v/>
      </c>
      <c r="T30" s="252"/>
      <c r="U30" s="252"/>
      <c r="V30" s="253"/>
      <c r="W30" s="254"/>
      <c r="X30" s="255"/>
      <c r="Y30" s="255"/>
      <c r="Z30" s="256"/>
      <c r="AA30" s="251" t="str">
        <f t="shared" si="1"/>
        <v/>
      </c>
      <c r="AB30" s="252"/>
      <c r="AC30" s="252"/>
      <c r="AD30" s="252"/>
      <c r="AE30" s="253"/>
      <c r="AF30" s="257"/>
      <c r="AG30" s="258"/>
      <c r="AH30" s="259"/>
      <c r="AI30" s="82" t="str">
        <f t="shared" si="0"/>
        <v/>
      </c>
    </row>
    <row r="31" spans="1:39" ht="16.8" thickTop="1">
      <c r="A31" s="83"/>
      <c r="B31" s="262"/>
      <c r="C31" s="271" t="s">
        <v>46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3"/>
      <c r="AA31" s="60" t="s">
        <v>47</v>
      </c>
      <c r="AB31" s="274" t="str">
        <f>IF(AA17="","",SUM(AA17:AE30))</f>
        <v/>
      </c>
      <c r="AC31" s="274"/>
      <c r="AD31" s="274"/>
      <c r="AE31" s="275"/>
      <c r="AF31" s="84"/>
      <c r="AG31" s="85"/>
      <c r="AH31" s="86"/>
      <c r="AI31" s="87"/>
    </row>
    <row r="32" spans="1:39" ht="10.199999999999999" customHeight="1">
      <c r="A32" s="83"/>
      <c r="B32" s="88"/>
      <c r="C32" s="8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89"/>
      <c r="Z32" s="90"/>
      <c r="AA32" s="91"/>
      <c r="AB32" s="91"/>
      <c r="AC32" s="91"/>
      <c r="AD32" s="91"/>
      <c r="AE32" s="92"/>
      <c r="AF32" s="16"/>
      <c r="AG32" s="16"/>
      <c r="AH32" s="16"/>
      <c r="AI32" s="87"/>
    </row>
    <row r="33" spans="1:38" ht="10.199999999999999" customHeight="1">
      <c r="A33" s="8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</row>
    <row r="34" spans="1:38" ht="15" customHeight="1">
      <c r="A34" s="83"/>
      <c r="B34" s="233"/>
      <c r="C34" s="62"/>
      <c r="D34" s="235" t="s">
        <v>48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 t="s">
        <v>49</v>
      </c>
      <c r="AA34" s="237"/>
      <c r="AB34" s="237"/>
      <c r="AC34" s="237"/>
      <c r="AD34" s="237"/>
      <c r="AE34" s="238"/>
      <c r="AF34" s="236" t="s">
        <v>45</v>
      </c>
      <c r="AG34" s="239"/>
      <c r="AH34" s="240"/>
      <c r="AI34" s="75"/>
    </row>
    <row r="35" spans="1:38" ht="15" customHeight="1">
      <c r="A35" s="83"/>
      <c r="B35" s="234"/>
      <c r="C35" s="62"/>
      <c r="D35" s="241" t="s">
        <v>50</v>
      </c>
      <c r="E35" s="242"/>
      <c r="F35" s="242"/>
      <c r="G35" s="242"/>
      <c r="H35" s="242"/>
      <c r="I35" s="242"/>
      <c r="J35" s="243"/>
      <c r="K35" s="243"/>
      <c r="L35" s="243"/>
      <c r="M35" s="93" t="s">
        <v>51</v>
      </c>
      <c r="N35" s="94"/>
      <c r="O35" s="93"/>
      <c r="P35" s="95"/>
      <c r="Q35" s="93"/>
      <c r="R35" s="244" t="s">
        <v>52</v>
      </c>
      <c r="S35" s="244"/>
      <c r="T35" s="244"/>
      <c r="U35" s="244"/>
      <c r="V35" s="244"/>
      <c r="W35" s="244"/>
      <c r="X35" s="244"/>
      <c r="Y35" s="245"/>
      <c r="Z35" s="96" t="s">
        <v>53</v>
      </c>
      <c r="AA35" s="246" t="str">
        <f>IF(AB31="","",ROUNDUP(AB31*J35%,0))</f>
        <v/>
      </c>
      <c r="AB35" s="246"/>
      <c r="AC35" s="246"/>
      <c r="AD35" s="246"/>
      <c r="AE35" s="247"/>
      <c r="AF35" s="97"/>
      <c r="AG35" s="98"/>
      <c r="AH35" s="99"/>
      <c r="AI35" s="100"/>
    </row>
    <row r="36" spans="1:38" ht="15" customHeight="1">
      <c r="A36" s="8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K36" s="316" t="s">
        <v>77</v>
      </c>
      <c r="AL36" s="317"/>
    </row>
    <row r="37" spans="1:38" ht="15" customHeight="1">
      <c r="A37" s="83"/>
      <c r="B37" s="101"/>
      <c r="C37" s="101"/>
      <c r="D37" s="72"/>
      <c r="E37" s="73"/>
      <c r="F37" s="73"/>
      <c r="G37" s="73"/>
      <c r="H37" s="73"/>
      <c r="I37" s="73"/>
      <c r="J37" s="73"/>
      <c r="K37" s="72" t="s">
        <v>63</v>
      </c>
      <c r="L37" s="73"/>
      <c r="M37" s="73"/>
      <c r="N37" s="73"/>
      <c r="O37" s="73"/>
      <c r="P37" s="73"/>
      <c r="Q37" s="73"/>
      <c r="R37" s="95"/>
      <c r="S37" s="73"/>
      <c r="T37" s="73"/>
      <c r="U37" s="73"/>
      <c r="V37" s="73"/>
      <c r="W37" s="73"/>
      <c r="X37" s="95"/>
      <c r="Y37" s="102"/>
      <c r="Z37" s="251" t="str">
        <f>IF(AA35="","",AB31-AA35)</f>
        <v/>
      </c>
      <c r="AA37" s="252"/>
      <c r="AB37" s="252"/>
      <c r="AC37" s="252"/>
      <c r="AD37" s="252"/>
      <c r="AE37" s="252"/>
      <c r="AF37" s="264" t="s">
        <v>54</v>
      </c>
      <c r="AG37" s="264"/>
      <c r="AH37" s="265"/>
      <c r="AI37" s="71"/>
      <c r="AK37" s="281">
        <f>IF(Z37="",0,1)</f>
        <v>0</v>
      </c>
      <c r="AL37" s="282"/>
    </row>
    <row r="38" spans="1:38" ht="15" customHeight="1">
      <c r="A38" s="83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03"/>
    </row>
    <row r="39" spans="1:38" ht="15" customHeight="1">
      <c r="A39" s="83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03"/>
    </row>
    <row r="40" spans="1:38" ht="15" customHeight="1">
      <c r="A40" s="83"/>
      <c r="B40" s="62"/>
      <c r="C40" s="62"/>
      <c r="D40" s="89"/>
      <c r="E40" s="89"/>
      <c r="F40" s="89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266">
        <v>0</v>
      </c>
      <c r="T40" s="154"/>
      <c r="U40" s="154"/>
      <c r="V40" s="154"/>
      <c r="W40" s="154"/>
      <c r="X40" s="155"/>
      <c r="Y40" s="266" t="s">
        <v>55</v>
      </c>
      <c r="Z40" s="154"/>
      <c r="AA40" s="155"/>
      <c r="AB40" s="267"/>
      <c r="AC40" s="268"/>
      <c r="AD40" s="268"/>
      <c r="AE40" s="269"/>
      <c r="AF40" s="270" t="s">
        <v>56</v>
      </c>
      <c r="AG40" s="270"/>
      <c r="AH40" s="270"/>
      <c r="AI40" s="103"/>
    </row>
    <row r="41" spans="1:38" ht="15" customHeight="1">
      <c r="A41" s="8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03"/>
    </row>
    <row r="42" spans="1:38" ht="15" customHeight="1">
      <c r="A42" s="10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105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</mergeCells>
  <phoneticPr fontId="2"/>
  <conditionalFormatting sqref="C17:AF30">
    <cfRule type="expression" dxfId="5" priority="1" stopIfTrue="1">
      <formula>COUNTIF($C$17:$C$30,$C17)&gt;1</formula>
    </cfRule>
  </conditionalFormatting>
  <dataValidations count="1">
    <dataValidation type="list" allowBlank="1" showInputMessage="1" showErrorMessage="1" sqref="J35" xr:uid="{09137D13-4119-46C7-BF9A-DFD9C2AB7016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ED60-EE49-41A1-BE12-51BB020322D0}">
  <sheetPr>
    <pageSetUpPr fitToPage="1"/>
  </sheetPr>
  <dimension ref="A1:AM42"/>
  <sheetViews>
    <sheetView workbookViewId="0">
      <selection activeCell="AQ33" sqref="AQ33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1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 t="s">
        <v>32</v>
      </c>
    </row>
    <row r="2" spans="1: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6"/>
    </row>
    <row r="3" spans="1:35" ht="13.8">
      <c r="A3" s="283" t="s">
        <v>33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5"/>
    </row>
    <row r="4" spans="1:35">
      <c r="A4" s="286" t="s">
        <v>34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8"/>
    </row>
    <row r="5" spans="1:3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1"/>
    </row>
    <row r="6" spans="1:35" ht="27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36" t="s">
        <v>10</v>
      </c>
      <c r="T6" s="239"/>
      <c r="U6" s="239"/>
      <c r="V6" s="239"/>
      <c r="W6" s="240"/>
      <c r="X6" s="289" t="str">
        <f>IF(請求書!F10="","",請求書!$F$10)</f>
        <v/>
      </c>
      <c r="Y6" s="290"/>
      <c r="Z6" s="291" t="str">
        <f>IF(請求書!I10="","",請求書!$I$10)</f>
        <v/>
      </c>
      <c r="AA6" s="292"/>
      <c r="AB6" s="74" t="s">
        <v>11</v>
      </c>
      <c r="AC6" s="289" t="str">
        <f>IF(請求書!O10="","",請求書!$O$10)</f>
        <v/>
      </c>
      <c r="AD6" s="290"/>
      <c r="AE6" s="293" t="str">
        <f>IF(請求書!R10="","",請求書!$R$10)</f>
        <v/>
      </c>
      <c r="AF6" s="292"/>
      <c r="AG6" s="294" t="s">
        <v>12</v>
      </c>
      <c r="AH6" s="238"/>
      <c r="AI6" s="75"/>
    </row>
    <row r="7" spans="1:3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</row>
    <row r="8" spans="1:35" ht="27" customHeight="1">
      <c r="A8" s="69"/>
      <c r="B8" s="295" t="s">
        <v>35</v>
      </c>
      <c r="C8" s="296"/>
      <c r="D8" s="297"/>
      <c r="E8" s="29"/>
      <c r="F8" s="30"/>
      <c r="G8" s="30"/>
      <c r="H8" s="30"/>
      <c r="I8" s="30"/>
      <c r="J8" s="30"/>
      <c r="K8" s="30"/>
      <c r="L8" s="30"/>
      <c r="M8" s="30"/>
      <c r="N8" s="31"/>
      <c r="O8" s="62"/>
      <c r="P8" s="62"/>
      <c r="Q8" s="236" t="s">
        <v>36</v>
      </c>
      <c r="R8" s="239"/>
      <c r="S8" s="239"/>
      <c r="T8" s="239"/>
      <c r="U8" s="239"/>
      <c r="V8" s="239"/>
      <c r="W8" s="239"/>
      <c r="X8" s="240"/>
      <c r="Y8" s="76" t="str">
        <f>IF(請求書!V22="","",請求書!$V$22)</f>
        <v/>
      </c>
      <c r="Z8" s="77" t="str">
        <f>IF(請求書!Y22="","",請求書!$Y$22)</f>
        <v/>
      </c>
      <c r="AA8" s="77" t="str">
        <f>IF(請求書!AB22="","",請求書!$AB$22)</f>
        <v/>
      </c>
      <c r="AB8" s="77" t="str">
        <f>IF(請求書!AE22="","",請求書!$AE$22)</f>
        <v/>
      </c>
      <c r="AC8" s="77" t="str">
        <f>IF(請求書!AH22="","",請求書!$AH$22)</f>
        <v/>
      </c>
      <c r="AD8" s="77" t="str">
        <f>IF(請求書!AK22="","",請求書!$AK$22)</f>
        <v/>
      </c>
      <c r="AE8" s="77" t="str">
        <f>IF(請求書!AN22="","",請求書!$AN$22)</f>
        <v/>
      </c>
      <c r="AF8" s="77" t="str">
        <f>IF(請求書!AQ22="","",請求書!$AQ$22)</f>
        <v/>
      </c>
      <c r="AG8" s="77" t="str">
        <f>IF(請求書!AT22="","",請求書!$AT$22)</f>
        <v/>
      </c>
      <c r="AH8" s="78" t="str">
        <f>IF(請求書!AW22="","",請求書!$AW$22)</f>
        <v/>
      </c>
      <c r="AI8" s="75"/>
    </row>
    <row r="9" spans="1:35" ht="12.6" customHeight="1">
      <c r="A9" s="69"/>
      <c r="B9" s="298" t="s">
        <v>58</v>
      </c>
      <c r="C9" s="299"/>
      <c r="D9" s="300"/>
      <c r="E9" s="307"/>
      <c r="F9" s="308"/>
      <c r="G9" s="308"/>
      <c r="H9" s="308"/>
      <c r="I9" s="308"/>
      <c r="J9" s="308"/>
      <c r="K9" s="308"/>
      <c r="L9" s="308"/>
      <c r="M9" s="308"/>
      <c r="N9" s="309"/>
      <c r="O9" s="62"/>
      <c r="P9" s="62"/>
      <c r="Q9" s="298" t="s">
        <v>37</v>
      </c>
      <c r="R9" s="299"/>
      <c r="S9" s="299"/>
      <c r="T9" s="299"/>
      <c r="U9" s="300"/>
      <c r="V9" s="298" t="str">
        <f>IF(請求書!AB26="","",請求書!$AB$26)</f>
        <v/>
      </c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79"/>
    </row>
    <row r="10" spans="1:35">
      <c r="A10" s="69"/>
      <c r="B10" s="301"/>
      <c r="C10" s="302"/>
      <c r="D10" s="303"/>
      <c r="E10" s="310"/>
      <c r="F10" s="311"/>
      <c r="G10" s="311"/>
      <c r="H10" s="311"/>
      <c r="I10" s="311"/>
      <c r="J10" s="311"/>
      <c r="K10" s="311"/>
      <c r="L10" s="311"/>
      <c r="M10" s="311"/>
      <c r="N10" s="312"/>
      <c r="O10" s="62"/>
      <c r="P10" s="62"/>
      <c r="Q10" s="301"/>
      <c r="R10" s="302"/>
      <c r="S10" s="302"/>
      <c r="T10" s="302"/>
      <c r="U10" s="303"/>
      <c r="V10" s="301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79"/>
    </row>
    <row r="11" spans="1:35">
      <c r="A11" s="69"/>
      <c r="B11" s="304"/>
      <c r="C11" s="305"/>
      <c r="D11" s="306"/>
      <c r="E11" s="313"/>
      <c r="F11" s="314"/>
      <c r="G11" s="314"/>
      <c r="H11" s="314"/>
      <c r="I11" s="314"/>
      <c r="J11" s="314"/>
      <c r="K11" s="314"/>
      <c r="L11" s="314"/>
      <c r="M11" s="314"/>
      <c r="N11" s="315"/>
      <c r="O11" s="62"/>
      <c r="P11" s="62"/>
      <c r="Q11" s="301"/>
      <c r="R11" s="302"/>
      <c r="S11" s="302"/>
      <c r="T11" s="302"/>
      <c r="U11" s="303"/>
      <c r="V11" s="301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3"/>
      <c r="AI11" s="79"/>
    </row>
    <row r="12" spans="1:35">
      <c r="A12" s="69"/>
      <c r="B12" s="298" t="s">
        <v>38</v>
      </c>
      <c r="C12" s="299"/>
      <c r="D12" s="300"/>
      <c r="E12" s="307"/>
      <c r="F12" s="308"/>
      <c r="G12" s="308"/>
      <c r="H12" s="308"/>
      <c r="I12" s="308"/>
      <c r="J12" s="308"/>
      <c r="K12" s="308"/>
      <c r="L12" s="308"/>
      <c r="M12" s="308"/>
      <c r="N12" s="309"/>
      <c r="O12" s="62"/>
      <c r="P12" s="62"/>
      <c r="Q12" s="301"/>
      <c r="R12" s="302"/>
      <c r="S12" s="302"/>
      <c r="T12" s="302"/>
      <c r="U12" s="303"/>
      <c r="V12" s="301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3"/>
      <c r="AI12" s="79"/>
    </row>
    <row r="13" spans="1:35">
      <c r="A13" s="69"/>
      <c r="B13" s="301"/>
      <c r="C13" s="302"/>
      <c r="D13" s="303"/>
      <c r="E13" s="310"/>
      <c r="F13" s="311"/>
      <c r="G13" s="311"/>
      <c r="H13" s="311"/>
      <c r="I13" s="311"/>
      <c r="J13" s="311"/>
      <c r="K13" s="311"/>
      <c r="L13" s="311"/>
      <c r="M13" s="311"/>
      <c r="N13" s="312"/>
      <c r="O13" s="62"/>
      <c r="P13" s="62"/>
      <c r="Q13" s="301"/>
      <c r="R13" s="302"/>
      <c r="S13" s="302"/>
      <c r="T13" s="302"/>
      <c r="U13" s="303"/>
      <c r="V13" s="301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3"/>
      <c r="AI13" s="79"/>
    </row>
    <row r="14" spans="1:35">
      <c r="A14" s="69"/>
      <c r="B14" s="304"/>
      <c r="C14" s="305"/>
      <c r="D14" s="306"/>
      <c r="E14" s="313"/>
      <c r="F14" s="314"/>
      <c r="G14" s="314"/>
      <c r="H14" s="314"/>
      <c r="I14" s="314"/>
      <c r="J14" s="314"/>
      <c r="K14" s="314"/>
      <c r="L14" s="314"/>
      <c r="M14" s="314"/>
      <c r="N14" s="315"/>
      <c r="O14" s="62"/>
      <c r="P14" s="62"/>
      <c r="Q14" s="304"/>
      <c r="R14" s="305"/>
      <c r="S14" s="305"/>
      <c r="T14" s="305"/>
      <c r="U14" s="306"/>
      <c r="V14" s="304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6"/>
      <c r="AI14" s="79"/>
    </row>
    <row r="15" spans="1:3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5"/>
      <c r="AI15" s="68"/>
    </row>
    <row r="16" spans="1:35" ht="15" customHeight="1">
      <c r="A16" s="69"/>
      <c r="B16" s="260" t="s">
        <v>39</v>
      </c>
      <c r="C16" s="80" t="s">
        <v>40</v>
      </c>
      <c r="D16" s="263" t="s">
        <v>41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  <c r="S16" s="236" t="s">
        <v>42</v>
      </c>
      <c r="T16" s="239"/>
      <c r="U16" s="239"/>
      <c r="V16" s="240"/>
      <c r="W16" s="236" t="s">
        <v>43</v>
      </c>
      <c r="X16" s="239"/>
      <c r="Y16" s="239"/>
      <c r="Z16" s="240"/>
      <c r="AA16" s="236" t="s">
        <v>44</v>
      </c>
      <c r="AB16" s="239"/>
      <c r="AC16" s="239"/>
      <c r="AD16" s="239"/>
      <c r="AE16" s="240"/>
      <c r="AF16" s="236" t="s">
        <v>45</v>
      </c>
      <c r="AG16" s="239"/>
      <c r="AH16" s="240"/>
      <c r="AI16" s="81"/>
    </row>
    <row r="17" spans="1:39" ht="15" customHeight="1">
      <c r="A17" s="69"/>
      <c r="B17" s="261"/>
      <c r="C17" s="32"/>
      <c r="D17" s="248" t="str">
        <f>IF(C17="","",VLOOKUP(C17,サービスコード!C5:E47,2,FALSE))</f>
        <v/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50"/>
      <c r="S17" s="251" t="str">
        <f>IF(C17="","",VLOOKUP(C17,サービスコード!C5:E47,3,FALSE))</f>
        <v/>
      </c>
      <c r="T17" s="252"/>
      <c r="U17" s="252"/>
      <c r="V17" s="253"/>
      <c r="W17" s="254"/>
      <c r="X17" s="255"/>
      <c r="Y17" s="255"/>
      <c r="Z17" s="256"/>
      <c r="AA17" s="251" t="str">
        <f>IF(C17="","",S17*W17)</f>
        <v/>
      </c>
      <c r="AB17" s="252"/>
      <c r="AC17" s="252"/>
      <c r="AD17" s="252"/>
      <c r="AE17" s="253"/>
      <c r="AF17" s="276"/>
      <c r="AG17" s="277"/>
      <c r="AH17" s="278"/>
      <c r="AI17" s="82" t="str">
        <f t="shared" ref="AI17:AI30" si="0">IF(COUNTIF(C$17:C$30,C17)&gt;1,"★同じサービスコードは一行にまとめてください。","")</f>
        <v/>
      </c>
    </row>
    <row r="18" spans="1:39" ht="15" customHeight="1">
      <c r="A18" s="69"/>
      <c r="B18" s="261"/>
      <c r="C18" s="32"/>
      <c r="D18" s="248" t="str">
        <f>IF(C18="","",VLOOKUP(C18,サービスコード!C5:E47,2,FALSE))</f>
        <v/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50"/>
      <c r="S18" s="251" t="str">
        <f>IF(C18="","",VLOOKUP(C18,サービスコード!C5:E47,3,FALSE))</f>
        <v/>
      </c>
      <c r="T18" s="252"/>
      <c r="U18" s="252"/>
      <c r="V18" s="253"/>
      <c r="W18" s="254"/>
      <c r="X18" s="255"/>
      <c r="Y18" s="255"/>
      <c r="Z18" s="256"/>
      <c r="AA18" s="251" t="str">
        <f t="shared" ref="AA18:AA30" si="1">IF(C18="","",S18*W18)</f>
        <v/>
      </c>
      <c r="AB18" s="252"/>
      <c r="AC18" s="252"/>
      <c r="AD18" s="252"/>
      <c r="AE18" s="253"/>
      <c r="AF18" s="276"/>
      <c r="AG18" s="277"/>
      <c r="AH18" s="278"/>
      <c r="AI18" s="82" t="str">
        <f t="shared" si="0"/>
        <v/>
      </c>
    </row>
    <row r="19" spans="1:39" ht="15" customHeight="1">
      <c r="A19" s="69"/>
      <c r="B19" s="261"/>
      <c r="C19" s="32"/>
      <c r="D19" s="248" t="str">
        <f>IF(C19="","",VLOOKUP(C19,サービスコード!C5:E47,2,FALSE))</f>
        <v/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50"/>
      <c r="S19" s="251" t="str">
        <f>IF(C19="","",VLOOKUP(C19,サービスコード!C5:E47,3,FALSE))</f>
        <v/>
      </c>
      <c r="T19" s="252"/>
      <c r="U19" s="252"/>
      <c r="V19" s="253"/>
      <c r="W19" s="254"/>
      <c r="X19" s="255"/>
      <c r="Y19" s="255"/>
      <c r="Z19" s="256"/>
      <c r="AA19" s="251" t="str">
        <f t="shared" si="1"/>
        <v/>
      </c>
      <c r="AB19" s="252"/>
      <c r="AC19" s="252"/>
      <c r="AD19" s="252"/>
      <c r="AE19" s="253"/>
      <c r="AF19" s="276"/>
      <c r="AG19" s="277"/>
      <c r="AH19" s="278"/>
      <c r="AI19" s="82" t="str">
        <f t="shared" si="0"/>
        <v/>
      </c>
    </row>
    <row r="20" spans="1:39" ht="15" customHeight="1">
      <c r="A20" s="69"/>
      <c r="B20" s="261"/>
      <c r="C20" s="32"/>
      <c r="D20" s="248" t="str">
        <f>IF(C20="","",VLOOKUP(C20,サービスコード!C5:E47,2,FALSE))</f>
        <v/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  <c r="S20" s="251" t="str">
        <f>IF(C20="","",VLOOKUP(C20,サービスコード!C5:E47,3,FALSE))</f>
        <v/>
      </c>
      <c r="T20" s="252"/>
      <c r="U20" s="252"/>
      <c r="V20" s="253"/>
      <c r="W20" s="254"/>
      <c r="X20" s="255"/>
      <c r="Y20" s="255"/>
      <c r="Z20" s="256"/>
      <c r="AA20" s="251" t="str">
        <f t="shared" si="1"/>
        <v/>
      </c>
      <c r="AB20" s="252"/>
      <c r="AC20" s="252"/>
      <c r="AD20" s="252"/>
      <c r="AE20" s="253"/>
      <c r="AF20" s="276"/>
      <c r="AG20" s="277"/>
      <c r="AH20" s="278"/>
      <c r="AI20" s="82" t="str">
        <f t="shared" si="0"/>
        <v/>
      </c>
    </row>
    <row r="21" spans="1:39" ht="15" customHeight="1">
      <c r="A21" s="69"/>
      <c r="B21" s="261"/>
      <c r="C21" s="32"/>
      <c r="D21" s="248" t="str">
        <f>IF(C21="","",VLOOKUP(C21,サービスコード!C5:E47,2,FALSE))</f>
        <v/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50"/>
      <c r="S21" s="251" t="str">
        <f>IF(C21="","",VLOOKUP(C21,サービスコード!C5:E47,3,FALSE))</f>
        <v/>
      </c>
      <c r="T21" s="252"/>
      <c r="U21" s="252"/>
      <c r="V21" s="253"/>
      <c r="W21" s="254"/>
      <c r="X21" s="255"/>
      <c r="Y21" s="255"/>
      <c r="Z21" s="256"/>
      <c r="AA21" s="251" t="str">
        <f t="shared" si="1"/>
        <v/>
      </c>
      <c r="AB21" s="252"/>
      <c r="AC21" s="252"/>
      <c r="AD21" s="252"/>
      <c r="AE21" s="253"/>
      <c r="AF21" s="276"/>
      <c r="AG21" s="277"/>
      <c r="AH21" s="278"/>
      <c r="AI21" s="82" t="str">
        <f t="shared" si="0"/>
        <v/>
      </c>
    </row>
    <row r="22" spans="1:39" ht="15" customHeight="1">
      <c r="A22" s="69"/>
      <c r="B22" s="261"/>
      <c r="C22" s="32"/>
      <c r="D22" s="248" t="str">
        <f>IF(C22="","",VLOOKUP(C22,サービスコード!C5:E47,2,FALSE))</f>
        <v/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/>
      <c r="S22" s="251" t="str">
        <f>IF(C22="","",VLOOKUP(C22,サービスコード!C5:E47,3,FALSE))</f>
        <v/>
      </c>
      <c r="T22" s="252"/>
      <c r="U22" s="252"/>
      <c r="V22" s="253"/>
      <c r="W22" s="254"/>
      <c r="X22" s="255"/>
      <c r="Y22" s="255"/>
      <c r="Z22" s="256"/>
      <c r="AA22" s="251" t="str">
        <f t="shared" si="1"/>
        <v/>
      </c>
      <c r="AB22" s="252"/>
      <c r="AC22" s="252"/>
      <c r="AD22" s="252"/>
      <c r="AE22" s="253"/>
      <c r="AF22" s="276"/>
      <c r="AG22" s="277"/>
      <c r="AH22" s="278"/>
      <c r="AI22" s="82" t="str">
        <f t="shared" si="0"/>
        <v/>
      </c>
    </row>
    <row r="23" spans="1:39" ht="15" customHeight="1">
      <c r="A23" s="69"/>
      <c r="B23" s="261"/>
      <c r="C23" s="32"/>
      <c r="D23" s="248" t="str">
        <f>IF(C23="","",VLOOKUP(C23,サービスコード!C5:E47,2,FALSE))</f>
        <v/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50"/>
      <c r="S23" s="251" t="str">
        <f>IF(C23="","",VLOOKUP(C23,サービスコード!C5:E47,3,FALSE))</f>
        <v/>
      </c>
      <c r="T23" s="252"/>
      <c r="U23" s="252"/>
      <c r="V23" s="253"/>
      <c r="W23" s="254"/>
      <c r="X23" s="255"/>
      <c r="Y23" s="255"/>
      <c r="Z23" s="256"/>
      <c r="AA23" s="251" t="str">
        <f t="shared" si="1"/>
        <v/>
      </c>
      <c r="AB23" s="252"/>
      <c r="AC23" s="252"/>
      <c r="AD23" s="252"/>
      <c r="AE23" s="253"/>
      <c r="AF23" s="276"/>
      <c r="AG23" s="277"/>
      <c r="AH23" s="278"/>
      <c r="AI23" s="82" t="str">
        <f t="shared" si="0"/>
        <v/>
      </c>
      <c r="AK23" s="33"/>
      <c r="AL23" s="34"/>
      <c r="AM23" s="35"/>
    </row>
    <row r="24" spans="1:39" ht="15" customHeight="1">
      <c r="A24" s="69"/>
      <c r="B24" s="261"/>
      <c r="C24" s="32"/>
      <c r="D24" s="248" t="str">
        <f>IF(C24="","",VLOOKUP(C24,サービスコード!C5:E47,2,FALSE))</f>
        <v/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50"/>
      <c r="S24" s="251" t="str">
        <f>IF(C24="","",VLOOKUP(C24,サービスコード!C5:E47,3,FALSE))</f>
        <v/>
      </c>
      <c r="T24" s="252"/>
      <c r="U24" s="252"/>
      <c r="V24" s="253"/>
      <c r="W24" s="254"/>
      <c r="X24" s="255"/>
      <c r="Y24" s="255"/>
      <c r="Z24" s="256"/>
      <c r="AA24" s="251" t="str">
        <f t="shared" si="1"/>
        <v/>
      </c>
      <c r="AB24" s="252"/>
      <c r="AC24" s="252"/>
      <c r="AD24" s="252"/>
      <c r="AE24" s="253"/>
      <c r="AF24" s="276"/>
      <c r="AG24" s="277"/>
      <c r="AH24" s="278"/>
      <c r="AI24" s="82" t="str">
        <f t="shared" si="0"/>
        <v/>
      </c>
      <c r="AK24" s="33"/>
      <c r="AL24" s="34"/>
      <c r="AM24" s="35"/>
    </row>
    <row r="25" spans="1:39" ht="15" customHeight="1">
      <c r="A25" s="69"/>
      <c r="B25" s="261"/>
      <c r="C25" s="32"/>
      <c r="D25" s="248" t="str">
        <f>IF(C25="","",VLOOKUP(C25,サービスコード!C5:E47,2,FALSE))</f>
        <v/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251" t="str">
        <f>IF(C25="","",VLOOKUP(C25,サービスコード!C5:E47,3,FALSE))</f>
        <v/>
      </c>
      <c r="T25" s="252"/>
      <c r="U25" s="252"/>
      <c r="V25" s="253"/>
      <c r="W25" s="254"/>
      <c r="X25" s="255"/>
      <c r="Y25" s="255"/>
      <c r="Z25" s="256"/>
      <c r="AA25" s="251" t="str">
        <f t="shared" si="1"/>
        <v/>
      </c>
      <c r="AB25" s="252"/>
      <c r="AC25" s="252"/>
      <c r="AD25" s="252"/>
      <c r="AE25" s="253"/>
      <c r="AF25" s="276"/>
      <c r="AG25" s="277"/>
      <c r="AH25" s="278"/>
      <c r="AI25" s="82" t="str">
        <f t="shared" si="0"/>
        <v/>
      </c>
      <c r="AK25" s="33"/>
      <c r="AL25" s="34"/>
      <c r="AM25" s="35"/>
    </row>
    <row r="26" spans="1:39" ht="15" customHeight="1">
      <c r="A26" s="69"/>
      <c r="B26" s="261"/>
      <c r="C26" s="32"/>
      <c r="D26" s="248" t="str">
        <f>IF(C26="","",VLOOKUP(C26,サービスコード!C5:E47,2,FALSE))</f>
        <v/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50"/>
      <c r="S26" s="251" t="str">
        <f>IF(C26="","",VLOOKUP(C26,サービスコード!C5:E47,3,FALSE))</f>
        <v/>
      </c>
      <c r="T26" s="252"/>
      <c r="U26" s="252"/>
      <c r="V26" s="253"/>
      <c r="W26" s="254"/>
      <c r="X26" s="255"/>
      <c r="Y26" s="255"/>
      <c r="Z26" s="256"/>
      <c r="AA26" s="251" t="str">
        <f t="shared" si="1"/>
        <v/>
      </c>
      <c r="AB26" s="252"/>
      <c r="AC26" s="252"/>
      <c r="AD26" s="252"/>
      <c r="AE26" s="253"/>
      <c r="AF26" s="276"/>
      <c r="AG26" s="277"/>
      <c r="AH26" s="278"/>
      <c r="AI26" s="82" t="str">
        <f t="shared" si="0"/>
        <v/>
      </c>
      <c r="AK26" s="33"/>
      <c r="AL26" s="34"/>
      <c r="AM26" s="35"/>
    </row>
    <row r="27" spans="1:39" ht="15" customHeight="1">
      <c r="A27" s="69"/>
      <c r="B27" s="261"/>
      <c r="C27" s="32"/>
      <c r="D27" s="248" t="str">
        <f>IF(C27="","",VLOOKUP(C27,サービスコード!C5:E47,2,FALSE))</f>
        <v/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/>
      <c r="S27" s="251" t="str">
        <f>IF(C27="","",VLOOKUP(C27,サービスコード!C5:E47,3,FALSE))</f>
        <v/>
      </c>
      <c r="T27" s="252"/>
      <c r="U27" s="252"/>
      <c r="V27" s="253"/>
      <c r="W27" s="254"/>
      <c r="X27" s="255"/>
      <c r="Y27" s="255"/>
      <c r="Z27" s="256"/>
      <c r="AA27" s="251" t="str">
        <f t="shared" si="1"/>
        <v/>
      </c>
      <c r="AB27" s="252"/>
      <c r="AC27" s="252"/>
      <c r="AD27" s="252"/>
      <c r="AE27" s="253"/>
      <c r="AF27" s="276"/>
      <c r="AG27" s="277"/>
      <c r="AH27" s="278"/>
      <c r="AI27" s="82" t="str">
        <f t="shared" si="0"/>
        <v/>
      </c>
    </row>
    <row r="28" spans="1:39" ht="15" customHeight="1">
      <c r="A28" s="69"/>
      <c r="B28" s="261"/>
      <c r="C28" s="32"/>
      <c r="D28" s="248" t="str">
        <f>IF(C28="","",VLOOKUP(C28,サービスコード!C5:E47,2,FALSE))</f>
        <v/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  <c r="S28" s="251" t="str">
        <f>IF(C28="","",VLOOKUP(C28,サービスコード!C5:E47,3,FALSE))</f>
        <v/>
      </c>
      <c r="T28" s="252"/>
      <c r="U28" s="252"/>
      <c r="V28" s="253"/>
      <c r="W28" s="254"/>
      <c r="X28" s="255"/>
      <c r="Y28" s="255"/>
      <c r="Z28" s="256"/>
      <c r="AA28" s="251" t="str">
        <f t="shared" si="1"/>
        <v/>
      </c>
      <c r="AB28" s="252"/>
      <c r="AC28" s="252"/>
      <c r="AD28" s="252"/>
      <c r="AE28" s="253"/>
      <c r="AF28" s="276"/>
      <c r="AG28" s="277"/>
      <c r="AH28" s="278"/>
      <c r="AI28" s="82" t="str">
        <f t="shared" si="0"/>
        <v/>
      </c>
    </row>
    <row r="29" spans="1:39" ht="15" customHeight="1">
      <c r="A29" s="69"/>
      <c r="B29" s="261"/>
      <c r="C29" s="32"/>
      <c r="D29" s="248" t="str">
        <f>IF(C29="","",VLOOKUP(C29,サービスコード!C5:E47,2,FALSE))</f>
        <v/>
      </c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  <c r="S29" s="251" t="str">
        <f>IF(C29="","",VLOOKUP(C29,サービスコード!C5:E47,3,FALSE))</f>
        <v/>
      </c>
      <c r="T29" s="252"/>
      <c r="U29" s="252"/>
      <c r="V29" s="253"/>
      <c r="W29" s="254"/>
      <c r="X29" s="255"/>
      <c r="Y29" s="255"/>
      <c r="Z29" s="256"/>
      <c r="AA29" s="251" t="str">
        <f t="shared" si="1"/>
        <v/>
      </c>
      <c r="AB29" s="252"/>
      <c r="AC29" s="252"/>
      <c r="AD29" s="252"/>
      <c r="AE29" s="253"/>
      <c r="AF29" s="276"/>
      <c r="AG29" s="277"/>
      <c r="AH29" s="278"/>
      <c r="AI29" s="82" t="str">
        <f t="shared" si="0"/>
        <v/>
      </c>
    </row>
    <row r="30" spans="1:39" ht="15" customHeight="1" thickBot="1">
      <c r="A30" s="69"/>
      <c r="B30" s="261"/>
      <c r="C30" s="32"/>
      <c r="D30" s="248" t="str">
        <f>IF(C30="","",VLOOKUP(C30,サービスコード!C5:E47,2,FALSE))</f>
        <v/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tr">
        <f>IF(C30="","",VLOOKUP(C30,サービスコード!C18:E60,3,FALSE))</f>
        <v/>
      </c>
      <c r="T30" s="252"/>
      <c r="U30" s="252"/>
      <c r="V30" s="253"/>
      <c r="W30" s="254"/>
      <c r="X30" s="255"/>
      <c r="Y30" s="255"/>
      <c r="Z30" s="256"/>
      <c r="AA30" s="251" t="str">
        <f t="shared" si="1"/>
        <v/>
      </c>
      <c r="AB30" s="252"/>
      <c r="AC30" s="252"/>
      <c r="AD30" s="252"/>
      <c r="AE30" s="253"/>
      <c r="AF30" s="257"/>
      <c r="AG30" s="258"/>
      <c r="AH30" s="259"/>
      <c r="AI30" s="82" t="str">
        <f t="shared" si="0"/>
        <v/>
      </c>
    </row>
    <row r="31" spans="1:39" ht="16.8" thickTop="1">
      <c r="A31" s="83"/>
      <c r="B31" s="262"/>
      <c r="C31" s="271" t="s">
        <v>46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3"/>
      <c r="AA31" s="60" t="s">
        <v>47</v>
      </c>
      <c r="AB31" s="274" t="str">
        <f>IF(AA17="","",SUM(AA17:AE30))</f>
        <v/>
      </c>
      <c r="AC31" s="274"/>
      <c r="AD31" s="274"/>
      <c r="AE31" s="275"/>
      <c r="AF31" s="84"/>
      <c r="AG31" s="85"/>
      <c r="AH31" s="86"/>
      <c r="AI31" s="87"/>
    </row>
    <row r="32" spans="1:39" ht="10.199999999999999" customHeight="1">
      <c r="A32" s="83"/>
      <c r="B32" s="88"/>
      <c r="C32" s="8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89"/>
      <c r="Z32" s="90"/>
      <c r="AA32" s="91"/>
      <c r="AB32" s="91"/>
      <c r="AC32" s="91"/>
      <c r="AD32" s="91"/>
      <c r="AE32" s="92"/>
      <c r="AF32" s="16"/>
      <c r="AG32" s="16"/>
      <c r="AH32" s="16"/>
      <c r="AI32" s="87"/>
    </row>
    <row r="33" spans="1:38" ht="10.199999999999999" customHeight="1">
      <c r="A33" s="8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</row>
    <row r="34" spans="1:38" ht="15" customHeight="1">
      <c r="A34" s="83"/>
      <c r="B34" s="233"/>
      <c r="C34" s="62"/>
      <c r="D34" s="235" t="s">
        <v>48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 t="s">
        <v>49</v>
      </c>
      <c r="AA34" s="237"/>
      <c r="AB34" s="237"/>
      <c r="AC34" s="237"/>
      <c r="AD34" s="237"/>
      <c r="AE34" s="238"/>
      <c r="AF34" s="236" t="s">
        <v>45</v>
      </c>
      <c r="AG34" s="239"/>
      <c r="AH34" s="240"/>
      <c r="AI34" s="75"/>
    </row>
    <row r="35" spans="1:38" ht="15" customHeight="1">
      <c r="A35" s="83"/>
      <c r="B35" s="234"/>
      <c r="C35" s="62"/>
      <c r="D35" s="241" t="s">
        <v>50</v>
      </c>
      <c r="E35" s="242"/>
      <c r="F35" s="242"/>
      <c r="G35" s="242"/>
      <c r="H35" s="242"/>
      <c r="I35" s="242"/>
      <c r="J35" s="243"/>
      <c r="K35" s="243"/>
      <c r="L35" s="243"/>
      <c r="M35" s="93" t="s">
        <v>51</v>
      </c>
      <c r="N35" s="94"/>
      <c r="O35" s="93"/>
      <c r="P35" s="95"/>
      <c r="Q35" s="93"/>
      <c r="R35" s="244" t="s">
        <v>52</v>
      </c>
      <c r="S35" s="244"/>
      <c r="T35" s="244"/>
      <c r="U35" s="244"/>
      <c r="V35" s="244"/>
      <c r="W35" s="244"/>
      <c r="X35" s="244"/>
      <c r="Y35" s="245"/>
      <c r="Z35" s="96" t="s">
        <v>53</v>
      </c>
      <c r="AA35" s="246" t="str">
        <f>IF(AB31="","",ROUNDUP(AB31*J35%,0))</f>
        <v/>
      </c>
      <c r="AB35" s="246"/>
      <c r="AC35" s="246"/>
      <c r="AD35" s="246"/>
      <c r="AE35" s="247"/>
      <c r="AF35" s="97"/>
      <c r="AG35" s="98"/>
      <c r="AH35" s="99"/>
      <c r="AI35" s="100"/>
    </row>
    <row r="36" spans="1:38" ht="15" customHeight="1">
      <c r="A36" s="8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K36" s="316" t="s">
        <v>77</v>
      </c>
      <c r="AL36" s="317"/>
    </row>
    <row r="37" spans="1:38" ht="15" customHeight="1">
      <c r="A37" s="83"/>
      <c r="B37" s="101"/>
      <c r="C37" s="101"/>
      <c r="D37" s="72"/>
      <c r="E37" s="73"/>
      <c r="F37" s="73"/>
      <c r="G37" s="73"/>
      <c r="H37" s="73"/>
      <c r="I37" s="73"/>
      <c r="J37" s="73"/>
      <c r="K37" s="72" t="s">
        <v>63</v>
      </c>
      <c r="L37" s="73"/>
      <c r="M37" s="73"/>
      <c r="N37" s="73"/>
      <c r="O37" s="73"/>
      <c r="P37" s="73"/>
      <c r="Q37" s="73"/>
      <c r="R37" s="95"/>
      <c r="S37" s="73"/>
      <c r="T37" s="73"/>
      <c r="U37" s="73"/>
      <c r="V37" s="73"/>
      <c r="W37" s="73"/>
      <c r="X37" s="95"/>
      <c r="Y37" s="102"/>
      <c r="Z37" s="251" t="str">
        <f>IF(AA35="","",AB31-AA35)</f>
        <v/>
      </c>
      <c r="AA37" s="252"/>
      <c r="AB37" s="252"/>
      <c r="AC37" s="252"/>
      <c r="AD37" s="252"/>
      <c r="AE37" s="252"/>
      <c r="AF37" s="264" t="s">
        <v>54</v>
      </c>
      <c r="AG37" s="264"/>
      <c r="AH37" s="265"/>
      <c r="AI37" s="71"/>
      <c r="AK37" s="281">
        <f>IF(Z37="",0,1)</f>
        <v>0</v>
      </c>
      <c r="AL37" s="282"/>
    </row>
    <row r="38" spans="1:38" ht="15" customHeight="1">
      <c r="A38" s="83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03"/>
    </row>
    <row r="39" spans="1:38" ht="15" customHeight="1">
      <c r="A39" s="83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03"/>
    </row>
    <row r="40" spans="1:38" ht="15" customHeight="1">
      <c r="A40" s="83"/>
      <c r="B40" s="62"/>
      <c r="C40" s="62"/>
      <c r="D40" s="89"/>
      <c r="E40" s="89"/>
      <c r="F40" s="89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266">
        <v>0</v>
      </c>
      <c r="T40" s="154"/>
      <c r="U40" s="154"/>
      <c r="V40" s="154"/>
      <c r="W40" s="154"/>
      <c r="X40" s="155"/>
      <c r="Y40" s="266" t="s">
        <v>55</v>
      </c>
      <c r="Z40" s="154"/>
      <c r="AA40" s="155"/>
      <c r="AB40" s="267"/>
      <c r="AC40" s="268"/>
      <c r="AD40" s="268"/>
      <c r="AE40" s="269"/>
      <c r="AF40" s="270" t="s">
        <v>56</v>
      </c>
      <c r="AG40" s="270"/>
      <c r="AH40" s="270"/>
      <c r="AI40" s="103"/>
    </row>
    <row r="41" spans="1:38" ht="15" customHeight="1">
      <c r="A41" s="8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03"/>
    </row>
    <row r="42" spans="1:38" ht="15" customHeight="1">
      <c r="A42" s="10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105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</mergeCells>
  <phoneticPr fontId="2"/>
  <conditionalFormatting sqref="C17:AF30">
    <cfRule type="expression" dxfId="4" priority="1" stopIfTrue="1">
      <formula>COUNTIF($C$17:$C$30,$C17)&gt;1</formula>
    </cfRule>
  </conditionalFormatting>
  <dataValidations count="1">
    <dataValidation type="list" allowBlank="1" showInputMessage="1" showErrorMessage="1" sqref="J35" xr:uid="{4C9BAEB3-28DF-4EC9-952C-9AF39A4944DC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9931-A273-4D3F-8DAD-CD838A05BC52}">
  <sheetPr>
    <pageSetUpPr fitToPage="1"/>
  </sheetPr>
  <dimension ref="A1:AM42"/>
  <sheetViews>
    <sheetView workbookViewId="0">
      <selection activeCell="AQ33" sqref="AQ33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1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 t="s">
        <v>32</v>
      </c>
    </row>
    <row r="2" spans="1: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6"/>
    </row>
    <row r="3" spans="1:35" ht="13.8">
      <c r="A3" s="283" t="s">
        <v>33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5"/>
    </row>
    <row r="4" spans="1:35">
      <c r="A4" s="286" t="s">
        <v>34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8"/>
    </row>
    <row r="5" spans="1:3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1"/>
    </row>
    <row r="6" spans="1:35" ht="27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36" t="s">
        <v>10</v>
      </c>
      <c r="T6" s="239"/>
      <c r="U6" s="239"/>
      <c r="V6" s="239"/>
      <c r="W6" s="240"/>
      <c r="X6" s="289" t="str">
        <f>IF(請求書!F10="","",請求書!$F$10)</f>
        <v/>
      </c>
      <c r="Y6" s="290"/>
      <c r="Z6" s="291" t="str">
        <f>IF(請求書!I10="","",請求書!$I$10)</f>
        <v/>
      </c>
      <c r="AA6" s="292"/>
      <c r="AB6" s="74" t="s">
        <v>11</v>
      </c>
      <c r="AC6" s="289" t="str">
        <f>IF(請求書!O10="","",請求書!$O$10)</f>
        <v/>
      </c>
      <c r="AD6" s="290"/>
      <c r="AE6" s="293" t="str">
        <f>IF(請求書!R10="","",請求書!$R$10)</f>
        <v/>
      </c>
      <c r="AF6" s="292"/>
      <c r="AG6" s="294" t="s">
        <v>12</v>
      </c>
      <c r="AH6" s="238"/>
      <c r="AI6" s="75"/>
    </row>
    <row r="7" spans="1:3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</row>
    <row r="8" spans="1:35" ht="27" customHeight="1">
      <c r="A8" s="69"/>
      <c r="B8" s="295" t="s">
        <v>35</v>
      </c>
      <c r="C8" s="296"/>
      <c r="D8" s="297"/>
      <c r="E8" s="29"/>
      <c r="F8" s="30"/>
      <c r="G8" s="30"/>
      <c r="H8" s="30"/>
      <c r="I8" s="30"/>
      <c r="J8" s="30"/>
      <c r="K8" s="30"/>
      <c r="L8" s="30"/>
      <c r="M8" s="30"/>
      <c r="N8" s="31"/>
      <c r="O8" s="62"/>
      <c r="P8" s="62"/>
      <c r="Q8" s="236" t="s">
        <v>36</v>
      </c>
      <c r="R8" s="239"/>
      <c r="S8" s="239"/>
      <c r="T8" s="239"/>
      <c r="U8" s="239"/>
      <c r="V8" s="239"/>
      <c r="W8" s="239"/>
      <c r="X8" s="240"/>
      <c r="Y8" s="76" t="str">
        <f>IF(請求書!V22="","",請求書!$V$22)</f>
        <v/>
      </c>
      <c r="Z8" s="77" t="str">
        <f>IF(請求書!Y22="","",請求書!$Y$22)</f>
        <v/>
      </c>
      <c r="AA8" s="77" t="str">
        <f>IF(請求書!AB22="","",請求書!$AB$22)</f>
        <v/>
      </c>
      <c r="AB8" s="77" t="str">
        <f>IF(請求書!AE22="","",請求書!$AE$22)</f>
        <v/>
      </c>
      <c r="AC8" s="77" t="str">
        <f>IF(請求書!AH22="","",請求書!$AH$22)</f>
        <v/>
      </c>
      <c r="AD8" s="77" t="str">
        <f>IF(請求書!AK22="","",請求書!$AK$22)</f>
        <v/>
      </c>
      <c r="AE8" s="77" t="str">
        <f>IF(請求書!AN22="","",請求書!$AN$22)</f>
        <v/>
      </c>
      <c r="AF8" s="77" t="str">
        <f>IF(請求書!AQ22="","",請求書!$AQ$22)</f>
        <v/>
      </c>
      <c r="AG8" s="77" t="str">
        <f>IF(請求書!AT22="","",請求書!$AT$22)</f>
        <v/>
      </c>
      <c r="AH8" s="78" t="str">
        <f>IF(請求書!AW22="","",請求書!$AW$22)</f>
        <v/>
      </c>
      <c r="AI8" s="75"/>
    </row>
    <row r="9" spans="1:35" ht="12.6" customHeight="1">
      <c r="A9" s="69"/>
      <c r="B9" s="298" t="s">
        <v>58</v>
      </c>
      <c r="C9" s="299"/>
      <c r="D9" s="300"/>
      <c r="E9" s="307"/>
      <c r="F9" s="308"/>
      <c r="G9" s="308"/>
      <c r="H9" s="308"/>
      <c r="I9" s="308"/>
      <c r="J9" s="308"/>
      <c r="K9" s="308"/>
      <c r="L9" s="308"/>
      <c r="M9" s="308"/>
      <c r="N9" s="309"/>
      <c r="O9" s="62"/>
      <c r="P9" s="62"/>
      <c r="Q9" s="298" t="s">
        <v>37</v>
      </c>
      <c r="R9" s="299"/>
      <c r="S9" s="299"/>
      <c r="T9" s="299"/>
      <c r="U9" s="300"/>
      <c r="V9" s="298" t="str">
        <f>IF(請求書!AB26="","",請求書!$AB$26)</f>
        <v/>
      </c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79"/>
    </row>
    <row r="10" spans="1:35">
      <c r="A10" s="69"/>
      <c r="B10" s="301"/>
      <c r="C10" s="302"/>
      <c r="D10" s="303"/>
      <c r="E10" s="310"/>
      <c r="F10" s="311"/>
      <c r="G10" s="311"/>
      <c r="H10" s="311"/>
      <c r="I10" s="311"/>
      <c r="J10" s="311"/>
      <c r="K10" s="311"/>
      <c r="L10" s="311"/>
      <c r="M10" s="311"/>
      <c r="N10" s="312"/>
      <c r="O10" s="62"/>
      <c r="P10" s="62"/>
      <c r="Q10" s="301"/>
      <c r="R10" s="302"/>
      <c r="S10" s="302"/>
      <c r="T10" s="302"/>
      <c r="U10" s="303"/>
      <c r="V10" s="301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79"/>
    </row>
    <row r="11" spans="1:35">
      <c r="A11" s="69"/>
      <c r="B11" s="304"/>
      <c r="C11" s="305"/>
      <c r="D11" s="306"/>
      <c r="E11" s="313"/>
      <c r="F11" s="314"/>
      <c r="G11" s="314"/>
      <c r="H11" s="314"/>
      <c r="I11" s="314"/>
      <c r="J11" s="314"/>
      <c r="K11" s="314"/>
      <c r="L11" s="314"/>
      <c r="M11" s="314"/>
      <c r="N11" s="315"/>
      <c r="O11" s="62"/>
      <c r="P11" s="62"/>
      <c r="Q11" s="301"/>
      <c r="R11" s="302"/>
      <c r="S11" s="302"/>
      <c r="T11" s="302"/>
      <c r="U11" s="303"/>
      <c r="V11" s="301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3"/>
      <c r="AI11" s="79"/>
    </row>
    <row r="12" spans="1:35">
      <c r="A12" s="69"/>
      <c r="B12" s="298" t="s">
        <v>38</v>
      </c>
      <c r="C12" s="299"/>
      <c r="D12" s="300"/>
      <c r="E12" s="307"/>
      <c r="F12" s="308"/>
      <c r="G12" s="308"/>
      <c r="H12" s="308"/>
      <c r="I12" s="308"/>
      <c r="J12" s="308"/>
      <c r="K12" s="308"/>
      <c r="L12" s="308"/>
      <c r="M12" s="308"/>
      <c r="N12" s="309"/>
      <c r="O12" s="62"/>
      <c r="P12" s="62"/>
      <c r="Q12" s="301"/>
      <c r="R12" s="302"/>
      <c r="S12" s="302"/>
      <c r="T12" s="302"/>
      <c r="U12" s="303"/>
      <c r="V12" s="301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3"/>
      <c r="AI12" s="79"/>
    </row>
    <row r="13" spans="1:35">
      <c r="A13" s="69"/>
      <c r="B13" s="301"/>
      <c r="C13" s="302"/>
      <c r="D13" s="303"/>
      <c r="E13" s="310"/>
      <c r="F13" s="311"/>
      <c r="G13" s="311"/>
      <c r="H13" s="311"/>
      <c r="I13" s="311"/>
      <c r="J13" s="311"/>
      <c r="K13" s="311"/>
      <c r="L13" s="311"/>
      <c r="M13" s="311"/>
      <c r="N13" s="312"/>
      <c r="O13" s="62"/>
      <c r="P13" s="62"/>
      <c r="Q13" s="301"/>
      <c r="R13" s="302"/>
      <c r="S13" s="302"/>
      <c r="T13" s="302"/>
      <c r="U13" s="303"/>
      <c r="V13" s="301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3"/>
      <c r="AI13" s="79"/>
    </row>
    <row r="14" spans="1:35">
      <c r="A14" s="69"/>
      <c r="B14" s="304"/>
      <c r="C14" s="305"/>
      <c r="D14" s="306"/>
      <c r="E14" s="313"/>
      <c r="F14" s="314"/>
      <c r="G14" s="314"/>
      <c r="H14" s="314"/>
      <c r="I14" s="314"/>
      <c r="J14" s="314"/>
      <c r="K14" s="314"/>
      <c r="L14" s="314"/>
      <c r="M14" s="314"/>
      <c r="N14" s="315"/>
      <c r="O14" s="62"/>
      <c r="P14" s="62"/>
      <c r="Q14" s="304"/>
      <c r="R14" s="305"/>
      <c r="S14" s="305"/>
      <c r="T14" s="305"/>
      <c r="U14" s="306"/>
      <c r="V14" s="304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6"/>
      <c r="AI14" s="79"/>
    </row>
    <row r="15" spans="1:3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5"/>
      <c r="AI15" s="68"/>
    </row>
    <row r="16" spans="1:35" ht="15" customHeight="1">
      <c r="A16" s="69"/>
      <c r="B16" s="260" t="s">
        <v>39</v>
      </c>
      <c r="C16" s="80" t="s">
        <v>40</v>
      </c>
      <c r="D16" s="263" t="s">
        <v>41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  <c r="S16" s="236" t="s">
        <v>42</v>
      </c>
      <c r="T16" s="239"/>
      <c r="U16" s="239"/>
      <c r="V16" s="240"/>
      <c r="W16" s="236" t="s">
        <v>43</v>
      </c>
      <c r="X16" s="239"/>
      <c r="Y16" s="239"/>
      <c r="Z16" s="240"/>
      <c r="AA16" s="236" t="s">
        <v>44</v>
      </c>
      <c r="AB16" s="239"/>
      <c r="AC16" s="239"/>
      <c r="AD16" s="239"/>
      <c r="AE16" s="240"/>
      <c r="AF16" s="236" t="s">
        <v>45</v>
      </c>
      <c r="AG16" s="239"/>
      <c r="AH16" s="240"/>
      <c r="AI16" s="81"/>
    </row>
    <row r="17" spans="1:39" ht="15" customHeight="1">
      <c r="A17" s="69"/>
      <c r="B17" s="261"/>
      <c r="C17" s="32"/>
      <c r="D17" s="248" t="str">
        <f>IF(C17="","",VLOOKUP(C17,サービスコード!C5:E47,2,FALSE))</f>
        <v/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50"/>
      <c r="S17" s="251" t="str">
        <f>IF(C17="","",VLOOKUP(C17,サービスコード!C5:E47,3,FALSE))</f>
        <v/>
      </c>
      <c r="T17" s="252"/>
      <c r="U17" s="252"/>
      <c r="V17" s="253"/>
      <c r="W17" s="254"/>
      <c r="X17" s="255"/>
      <c r="Y17" s="255"/>
      <c r="Z17" s="256"/>
      <c r="AA17" s="251" t="str">
        <f>IF(C17="","",S17*W17)</f>
        <v/>
      </c>
      <c r="AB17" s="252"/>
      <c r="AC17" s="252"/>
      <c r="AD17" s="252"/>
      <c r="AE17" s="253"/>
      <c r="AF17" s="276"/>
      <c r="AG17" s="277"/>
      <c r="AH17" s="278"/>
      <c r="AI17" s="82" t="str">
        <f t="shared" ref="AI17:AI30" si="0">IF(COUNTIF(C$17:C$30,C17)&gt;1,"★同じサービスコードは一行にまとめてください。","")</f>
        <v/>
      </c>
    </row>
    <row r="18" spans="1:39" ht="15" customHeight="1">
      <c r="A18" s="69"/>
      <c r="B18" s="261"/>
      <c r="C18" s="32"/>
      <c r="D18" s="248" t="str">
        <f>IF(C18="","",VLOOKUP(C18,サービスコード!C5:E47,2,FALSE))</f>
        <v/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50"/>
      <c r="S18" s="251" t="str">
        <f>IF(C18="","",VLOOKUP(C18,サービスコード!C5:E47,3,FALSE))</f>
        <v/>
      </c>
      <c r="T18" s="252"/>
      <c r="U18" s="252"/>
      <c r="V18" s="253"/>
      <c r="W18" s="254"/>
      <c r="X18" s="255"/>
      <c r="Y18" s="255"/>
      <c r="Z18" s="256"/>
      <c r="AA18" s="251" t="str">
        <f t="shared" ref="AA18:AA30" si="1">IF(C18="","",S18*W18)</f>
        <v/>
      </c>
      <c r="AB18" s="252"/>
      <c r="AC18" s="252"/>
      <c r="AD18" s="252"/>
      <c r="AE18" s="253"/>
      <c r="AF18" s="276"/>
      <c r="AG18" s="277"/>
      <c r="AH18" s="278"/>
      <c r="AI18" s="82" t="str">
        <f t="shared" si="0"/>
        <v/>
      </c>
    </row>
    <row r="19" spans="1:39" ht="15" customHeight="1">
      <c r="A19" s="69"/>
      <c r="B19" s="261"/>
      <c r="C19" s="32"/>
      <c r="D19" s="248" t="str">
        <f>IF(C19="","",VLOOKUP(C19,サービスコード!C5:E47,2,FALSE))</f>
        <v/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50"/>
      <c r="S19" s="251" t="str">
        <f>IF(C19="","",VLOOKUP(C19,サービスコード!C5:E47,3,FALSE))</f>
        <v/>
      </c>
      <c r="T19" s="252"/>
      <c r="U19" s="252"/>
      <c r="V19" s="253"/>
      <c r="W19" s="254"/>
      <c r="X19" s="255"/>
      <c r="Y19" s="255"/>
      <c r="Z19" s="256"/>
      <c r="AA19" s="251" t="str">
        <f t="shared" si="1"/>
        <v/>
      </c>
      <c r="AB19" s="252"/>
      <c r="AC19" s="252"/>
      <c r="AD19" s="252"/>
      <c r="AE19" s="253"/>
      <c r="AF19" s="276"/>
      <c r="AG19" s="277"/>
      <c r="AH19" s="278"/>
      <c r="AI19" s="82" t="str">
        <f t="shared" si="0"/>
        <v/>
      </c>
    </row>
    <row r="20" spans="1:39" ht="15" customHeight="1">
      <c r="A20" s="69"/>
      <c r="B20" s="261"/>
      <c r="C20" s="32"/>
      <c r="D20" s="248" t="str">
        <f>IF(C20="","",VLOOKUP(C20,サービスコード!C5:E47,2,FALSE))</f>
        <v/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  <c r="S20" s="251" t="str">
        <f>IF(C20="","",VLOOKUP(C20,サービスコード!C5:E47,3,FALSE))</f>
        <v/>
      </c>
      <c r="T20" s="252"/>
      <c r="U20" s="252"/>
      <c r="V20" s="253"/>
      <c r="W20" s="254"/>
      <c r="X20" s="255"/>
      <c r="Y20" s="255"/>
      <c r="Z20" s="256"/>
      <c r="AA20" s="251" t="str">
        <f t="shared" si="1"/>
        <v/>
      </c>
      <c r="AB20" s="252"/>
      <c r="AC20" s="252"/>
      <c r="AD20" s="252"/>
      <c r="AE20" s="253"/>
      <c r="AF20" s="276"/>
      <c r="AG20" s="277"/>
      <c r="AH20" s="278"/>
      <c r="AI20" s="82" t="str">
        <f t="shared" si="0"/>
        <v/>
      </c>
    </row>
    <row r="21" spans="1:39" ht="15" customHeight="1">
      <c r="A21" s="69"/>
      <c r="B21" s="261"/>
      <c r="C21" s="32"/>
      <c r="D21" s="248" t="str">
        <f>IF(C21="","",VLOOKUP(C21,サービスコード!C5:E47,2,FALSE))</f>
        <v/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50"/>
      <c r="S21" s="251" t="str">
        <f>IF(C21="","",VLOOKUP(C21,サービスコード!C5:E47,3,FALSE))</f>
        <v/>
      </c>
      <c r="T21" s="252"/>
      <c r="U21" s="252"/>
      <c r="V21" s="253"/>
      <c r="W21" s="254"/>
      <c r="X21" s="255"/>
      <c r="Y21" s="255"/>
      <c r="Z21" s="256"/>
      <c r="AA21" s="251" t="str">
        <f t="shared" si="1"/>
        <v/>
      </c>
      <c r="AB21" s="252"/>
      <c r="AC21" s="252"/>
      <c r="AD21" s="252"/>
      <c r="AE21" s="253"/>
      <c r="AF21" s="276"/>
      <c r="AG21" s="277"/>
      <c r="AH21" s="278"/>
      <c r="AI21" s="82" t="str">
        <f t="shared" si="0"/>
        <v/>
      </c>
    </row>
    <row r="22" spans="1:39" ht="15" customHeight="1">
      <c r="A22" s="69"/>
      <c r="B22" s="261"/>
      <c r="C22" s="32"/>
      <c r="D22" s="248" t="str">
        <f>IF(C22="","",VLOOKUP(C22,サービスコード!C5:E47,2,FALSE))</f>
        <v/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/>
      <c r="S22" s="251" t="str">
        <f>IF(C22="","",VLOOKUP(C22,サービスコード!C5:E47,3,FALSE))</f>
        <v/>
      </c>
      <c r="T22" s="252"/>
      <c r="U22" s="252"/>
      <c r="V22" s="253"/>
      <c r="W22" s="254"/>
      <c r="X22" s="255"/>
      <c r="Y22" s="255"/>
      <c r="Z22" s="256"/>
      <c r="AA22" s="251" t="str">
        <f t="shared" si="1"/>
        <v/>
      </c>
      <c r="AB22" s="252"/>
      <c r="AC22" s="252"/>
      <c r="AD22" s="252"/>
      <c r="AE22" s="253"/>
      <c r="AF22" s="276"/>
      <c r="AG22" s="277"/>
      <c r="AH22" s="278"/>
      <c r="AI22" s="82" t="str">
        <f t="shared" si="0"/>
        <v/>
      </c>
    </row>
    <row r="23" spans="1:39" ht="15" customHeight="1">
      <c r="A23" s="69"/>
      <c r="B23" s="261"/>
      <c r="C23" s="32"/>
      <c r="D23" s="248" t="str">
        <f>IF(C23="","",VLOOKUP(C23,サービスコード!C5:E47,2,FALSE))</f>
        <v/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50"/>
      <c r="S23" s="251" t="str">
        <f>IF(C23="","",VLOOKUP(C23,サービスコード!C5:E47,3,FALSE))</f>
        <v/>
      </c>
      <c r="T23" s="252"/>
      <c r="U23" s="252"/>
      <c r="V23" s="253"/>
      <c r="W23" s="254"/>
      <c r="X23" s="255"/>
      <c r="Y23" s="255"/>
      <c r="Z23" s="256"/>
      <c r="AA23" s="251" t="str">
        <f t="shared" si="1"/>
        <v/>
      </c>
      <c r="AB23" s="252"/>
      <c r="AC23" s="252"/>
      <c r="AD23" s="252"/>
      <c r="AE23" s="253"/>
      <c r="AF23" s="276"/>
      <c r="AG23" s="277"/>
      <c r="AH23" s="278"/>
      <c r="AI23" s="82" t="str">
        <f t="shared" si="0"/>
        <v/>
      </c>
      <c r="AK23" s="33"/>
      <c r="AL23" s="34"/>
      <c r="AM23" s="35"/>
    </row>
    <row r="24" spans="1:39" ht="15" customHeight="1">
      <c r="A24" s="69"/>
      <c r="B24" s="261"/>
      <c r="C24" s="32"/>
      <c r="D24" s="248" t="str">
        <f>IF(C24="","",VLOOKUP(C24,サービスコード!C5:E47,2,FALSE))</f>
        <v/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50"/>
      <c r="S24" s="251" t="str">
        <f>IF(C24="","",VLOOKUP(C24,サービスコード!C5:E47,3,FALSE))</f>
        <v/>
      </c>
      <c r="T24" s="252"/>
      <c r="U24" s="252"/>
      <c r="V24" s="253"/>
      <c r="W24" s="254"/>
      <c r="X24" s="255"/>
      <c r="Y24" s="255"/>
      <c r="Z24" s="256"/>
      <c r="AA24" s="251" t="str">
        <f t="shared" si="1"/>
        <v/>
      </c>
      <c r="AB24" s="252"/>
      <c r="AC24" s="252"/>
      <c r="AD24" s="252"/>
      <c r="AE24" s="253"/>
      <c r="AF24" s="276"/>
      <c r="AG24" s="277"/>
      <c r="AH24" s="278"/>
      <c r="AI24" s="82" t="str">
        <f t="shared" si="0"/>
        <v/>
      </c>
      <c r="AK24" s="33"/>
      <c r="AL24" s="34"/>
      <c r="AM24" s="35"/>
    </row>
    <row r="25" spans="1:39" ht="15" customHeight="1">
      <c r="A25" s="69"/>
      <c r="B25" s="261"/>
      <c r="C25" s="32"/>
      <c r="D25" s="248" t="str">
        <f>IF(C25="","",VLOOKUP(C25,サービスコード!C5:E47,2,FALSE))</f>
        <v/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251" t="str">
        <f>IF(C25="","",VLOOKUP(C25,サービスコード!C5:E47,3,FALSE))</f>
        <v/>
      </c>
      <c r="T25" s="252"/>
      <c r="U25" s="252"/>
      <c r="V25" s="253"/>
      <c r="W25" s="254"/>
      <c r="X25" s="255"/>
      <c r="Y25" s="255"/>
      <c r="Z25" s="256"/>
      <c r="AA25" s="251" t="str">
        <f t="shared" si="1"/>
        <v/>
      </c>
      <c r="AB25" s="252"/>
      <c r="AC25" s="252"/>
      <c r="AD25" s="252"/>
      <c r="AE25" s="253"/>
      <c r="AF25" s="276"/>
      <c r="AG25" s="277"/>
      <c r="AH25" s="278"/>
      <c r="AI25" s="82" t="str">
        <f t="shared" si="0"/>
        <v/>
      </c>
      <c r="AK25" s="33"/>
      <c r="AL25" s="34"/>
      <c r="AM25" s="35"/>
    </row>
    <row r="26" spans="1:39" ht="15" customHeight="1">
      <c r="A26" s="69"/>
      <c r="B26" s="261"/>
      <c r="C26" s="32"/>
      <c r="D26" s="248" t="str">
        <f>IF(C26="","",VLOOKUP(C26,サービスコード!C5:E47,2,FALSE))</f>
        <v/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50"/>
      <c r="S26" s="251" t="str">
        <f>IF(C26="","",VLOOKUP(C26,サービスコード!C5:E47,3,FALSE))</f>
        <v/>
      </c>
      <c r="T26" s="252"/>
      <c r="U26" s="252"/>
      <c r="V26" s="253"/>
      <c r="W26" s="254"/>
      <c r="X26" s="255"/>
      <c r="Y26" s="255"/>
      <c r="Z26" s="256"/>
      <c r="AA26" s="251" t="str">
        <f t="shared" si="1"/>
        <v/>
      </c>
      <c r="AB26" s="252"/>
      <c r="AC26" s="252"/>
      <c r="AD26" s="252"/>
      <c r="AE26" s="253"/>
      <c r="AF26" s="276"/>
      <c r="AG26" s="277"/>
      <c r="AH26" s="278"/>
      <c r="AI26" s="82" t="str">
        <f t="shared" si="0"/>
        <v/>
      </c>
      <c r="AK26" s="33"/>
      <c r="AL26" s="34"/>
      <c r="AM26" s="35"/>
    </row>
    <row r="27" spans="1:39" ht="15" customHeight="1">
      <c r="A27" s="69"/>
      <c r="B27" s="261"/>
      <c r="C27" s="32"/>
      <c r="D27" s="248" t="str">
        <f>IF(C27="","",VLOOKUP(C27,サービスコード!C5:E47,2,FALSE))</f>
        <v/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/>
      <c r="S27" s="251" t="str">
        <f>IF(C27="","",VLOOKUP(C27,サービスコード!C5:E47,3,FALSE))</f>
        <v/>
      </c>
      <c r="T27" s="252"/>
      <c r="U27" s="252"/>
      <c r="V27" s="253"/>
      <c r="W27" s="254"/>
      <c r="X27" s="255"/>
      <c r="Y27" s="255"/>
      <c r="Z27" s="256"/>
      <c r="AA27" s="251" t="str">
        <f t="shared" si="1"/>
        <v/>
      </c>
      <c r="AB27" s="252"/>
      <c r="AC27" s="252"/>
      <c r="AD27" s="252"/>
      <c r="AE27" s="253"/>
      <c r="AF27" s="276"/>
      <c r="AG27" s="277"/>
      <c r="AH27" s="278"/>
      <c r="AI27" s="82" t="str">
        <f t="shared" si="0"/>
        <v/>
      </c>
    </row>
    <row r="28" spans="1:39" ht="15" customHeight="1">
      <c r="A28" s="69"/>
      <c r="B28" s="261"/>
      <c r="C28" s="32"/>
      <c r="D28" s="248" t="str">
        <f>IF(C28="","",VLOOKUP(C28,サービスコード!C5:E47,2,FALSE))</f>
        <v/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  <c r="S28" s="251" t="str">
        <f>IF(C28="","",VLOOKUP(C28,サービスコード!C5:E47,3,FALSE))</f>
        <v/>
      </c>
      <c r="T28" s="252"/>
      <c r="U28" s="252"/>
      <c r="V28" s="253"/>
      <c r="W28" s="254"/>
      <c r="X28" s="255"/>
      <c r="Y28" s="255"/>
      <c r="Z28" s="256"/>
      <c r="AA28" s="251" t="str">
        <f t="shared" si="1"/>
        <v/>
      </c>
      <c r="AB28" s="252"/>
      <c r="AC28" s="252"/>
      <c r="AD28" s="252"/>
      <c r="AE28" s="253"/>
      <c r="AF28" s="276"/>
      <c r="AG28" s="277"/>
      <c r="AH28" s="278"/>
      <c r="AI28" s="82" t="str">
        <f t="shared" si="0"/>
        <v/>
      </c>
    </row>
    <row r="29" spans="1:39" ht="15" customHeight="1">
      <c r="A29" s="69"/>
      <c r="B29" s="261"/>
      <c r="C29" s="32"/>
      <c r="D29" s="248" t="str">
        <f>IF(C29="","",VLOOKUP(C29,サービスコード!C5:E47,2,FALSE))</f>
        <v/>
      </c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  <c r="S29" s="251" t="str">
        <f>IF(C29="","",VLOOKUP(C29,サービスコード!C5:E47,3,FALSE))</f>
        <v/>
      </c>
      <c r="T29" s="252"/>
      <c r="U29" s="252"/>
      <c r="V29" s="253"/>
      <c r="W29" s="254"/>
      <c r="X29" s="255"/>
      <c r="Y29" s="255"/>
      <c r="Z29" s="256"/>
      <c r="AA29" s="251" t="str">
        <f t="shared" si="1"/>
        <v/>
      </c>
      <c r="AB29" s="252"/>
      <c r="AC29" s="252"/>
      <c r="AD29" s="252"/>
      <c r="AE29" s="253"/>
      <c r="AF29" s="276"/>
      <c r="AG29" s="277"/>
      <c r="AH29" s="278"/>
      <c r="AI29" s="82" t="str">
        <f t="shared" si="0"/>
        <v/>
      </c>
    </row>
    <row r="30" spans="1:39" ht="15" customHeight="1" thickBot="1">
      <c r="A30" s="69"/>
      <c r="B30" s="261"/>
      <c r="C30" s="32"/>
      <c r="D30" s="248" t="str">
        <f>IF(C30="","",VLOOKUP(C30,サービスコード!C5:E47,2,FALSE))</f>
        <v/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tr">
        <f>IF(C30="","",VLOOKUP(C30,サービスコード!C18:E60,3,FALSE))</f>
        <v/>
      </c>
      <c r="T30" s="252"/>
      <c r="U30" s="252"/>
      <c r="V30" s="253"/>
      <c r="W30" s="254"/>
      <c r="X30" s="255"/>
      <c r="Y30" s="255"/>
      <c r="Z30" s="256"/>
      <c r="AA30" s="251" t="str">
        <f t="shared" si="1"/>
        <v/>
      </c>
      <c r="AB30" s="252"/>
      <c r="AC30" s="252"/>
      <c r="AD30" s="252"/>
      <c r="AE30" s="253"/>
      <c r="AF30" s="257"/>
      <c r="AG30" s="258"/>
      <c r="AH30" s="259"/>
      <c r="AI30" s="82" t="str">
        <f t="shared" si="0"/>
        <v/>
      </c>
    </row>
    <row r="31" spans="1:39" ht="16.8" thickTop="1">
      <c r="A31" s="83"/>
      <c r="B31" s="262"/>
      <c r="C31" s="271" t="s">
        <v>46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3"/>
      <c r="AA31" s="60" t="s">
        <v>47</v>
      </c>
      <c r="AB31" s="274" t="str">
        <f>IF(AA17="","",SUM(AA17:AE30))</f>
        <v/>
      </c>
      <c r="AC31" s="274"/>
      <c r="AD31" s="274"/>
      <c r="AE31" s="275"/>
      <c r="AF31" s="84"/>
      <c r="AG31" s="85"/>
      <c r="AH31" s="86"/>
      <c r="AI31" s="87"/>
    </row>
    <row r="32" spans="1:39" ht="10.199999999999999" customHeight="1">
      <c r="A32" s="83"/>
      <c r="B32" s="88"/>
      <c r="C32" s="8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89"/>
      <c r="Z32" s="90"/>
      <c r="AA32" s="91"/>
      <c r="AB32" s="91"/>
      <c r="AC32" s="91"/>
      <c r="AD32" s="91"/>
      <c r="AE32" s="92"/>
      <c r="AF32" s="16"/>
      <c r="AG32" s="16"/>
      <c r="AH32" s="16"/>
      <c r="AI32" s="87"/>
    </row>
    <row r="33" spans="1:38" ht="10.199999999999999" customHeight="1">
      <c r="A33" s="8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</row>
    <row r="34" spans="1:38" ht="15" customHeight="1">
      <c r="A34" s="83"/>
      <c r="B34" s="233"/>
      <c r="C34" s="62"/>
      <c r="D34" s="235" t="s">
        <v>48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 t="s">
        <v>49</v>
      </c>
      <c r="AA34" s="237"/>
      <c r="AB34" s="237"/>
      <c r="AC34" s="237"/>
      <c r="AD34" s="237"/>
      <c r="AE34" s="238"/>
      <c r="AF34" s="236" t="s">
        <v>45</v>
      </c>
      <c r="AG34" s="239"/>
      <c r="AH34" s="240"/>
      <c r="AI34" s="75"/>
    </row>
    <row r="35" spans="1:38" ht="15" customHeight="1">
      <c r="A35" s="83"/>
      <c r="B35" s="234"/>
      <c r="C35" s="62"/>
      <c r="D35" s="241" t="s">
        <v>50</v>
      </c>
      <c r="E35" s="242"/>
      <c r="F35" s="242"/>
      <c r="G35" s="242"/>
      <c r="H35" s="242"/>
      <c r="I35" s="242"/>
      <c r="J35" s="243"/>
      <c r="K35" s="243"/>
      <c r="L35" s="243"/>
      <c r="M35" s="93" t="s">
        <v>51</v>
      </c>
      <c r="N35" s="94"/>
      <c r="O35" s="93"/>
      <c r="P35" s="95"/>
      <c r="Q35" s="93"/>
      <c r="R35" s="244" t="s">
        <v>52</v>
      </c>
      <c r="S35" s="244"/>
      <c r="T35" s="244"/>
      <c r="U35" s="244"/>
      <c r="V35" s="244"/>
      <c r="W35" s="244"/>
      <c r="X35" s="244"/>
      <c r="Y35" s="245"/>
      <c r="Z35" s="96" t="s">
        <v>53</v>
      </c>
      <c r="AA35" s="246" t="str">
        <f>IF(AB31="","",ROUNDUP(AB31*J35%,0))</f>
        <v/>
      </c>
      <c r="AB35" s="246"/>
      <c r="AC35" s="246"/>
      <c r="AD35" s="246"/>
      <c r="AE35" s="247"/>
      <c r="AF35" s="97"/>
      <c r="AG35" s="98"/>
      <c r="AH35" s="99"/>
      <c r="AI35" s="100"/>
    </row>
    <row r="36" spans="1:38" ht="15" customHeight="1">
      <c r="A36" s="8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K36" s="316" t="s">
        <v>77</v>
      </c>
      <c r="AL36" s="317"/>
    </row>
    <row r="37" spans="1:38" ht="15" customHeight="1">
      <c r="A37" s="83"/>
      <c r="B37" s="101"/>
      <c r="C37" s="101"/>
      <c r="D37" s="72"/>
      <c r="E37" s="73"/>
      <c r="F37" s="73"/>
      <c r="G37" s="73"/>
      <c r="H37" s="73"/>
      <c r="I37" s="73"/>
      <c r="J37" s="73"/>
      <c r="K37" s="72" t="s">
        <v>63</v>
      </c>
      <c r="L37" s="73"/>
      <c r="M37" s="73"/>
      <c r="N37" s="73"/>
      <c r="O37" s="73"/>
      <c r="P37" s="73"/>
      <c r="Q37" s="73"/>
      <c r="R37" s="95"/>
      <c r="S37" s="73"/>
      <c r="T37" s="73"/>
      <c r="U37" s="73"/>
      <c r="V37" s="73"/>
      <c r="W37" s="73"/>
      <c r="X37" s="95"/>
      <c r="Y37" s="102"/>
      <c r="Z37" s="251" t="str">
        <f>IF(AA35="","",AB31-AA35)</f>
        <v/>
      </c>
      <c r="AA37" s="252"/>
      <c r="AB37" s="252"/>
      <c r="AC37" s="252"/>
      <c r="AD37" s="252"/>
      <c r="AE37" s="252"/>
      <c r="AF37" s="264" t="s">
        <v>54</v>
      </c>
      <c r="AG37" s="264"/>
      <c r="AH37" s="265"/>
      <c r="AI37" s="71"/>
      <c r="AK37" s="281">
        <f>IF(Z37="",0,1)</f>
        <v>0</v>
      </c>
      <c r="AL37" s="282"/>
    </row>
    <row r="38" spans="1:38" ht="15" customHeight="1">
      <c r="A38" s="83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03"/>
    </row>
    <row r="39" spans="1:38" ht="15" customHeight="1">
      <c r="A39" s="83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03"/>
    </row>
    <row r="40" spans="1:38" ht="15" customHeight="1">
      <c r="A40" s="83"/>
      <c r="B40" s="62"/>
      <c r="C40" s="62"/>
      <c r="D40" s="89"/>
      <c r="E40" s="89"/>
      <c r="F40" s="89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266">
        <v>0</v>
      </c>
      <c r="T40" s="154"/>
      <c r="U40" s="154"/>
      <c r="V40" s="154"/>
      <c r="W40" s="154"/>
      <c r="X40" s="155"/>
      <c r="Y40" s="266" t="s">
        <v>55</v>
      </c>
      <c r="Z40" s="154"/>
      <c r="AA40" s="155"/>
      <c r="AB40" s="267"/>
      <c r="AC40" s="268"/>
      <c r="AD40" s="268"/>
      <c r="AE40" s="269"/>
      <c r="AF40" s="270" t="s">
        <v>56</v>
      </c>
      <c r="AG40" s="270"/>
      <c r="AH40" s="270"/>
      <c r="AI40" s="103"/>
    </row>
    <row r="41" spans="1:38" ht="15" customHeight="1">
      <c r="A41" s="8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03"/>
    </row>
    <row r="42" spans="1:38" ht="15" customHeight="1">
      <c r="A42" s="10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105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</mergeCells>
  <phoneticPr fontId="2"/>
  <conditionalFormatting sqref="C17:AF30">
    <cfRule type="expression" dxfId="3" priority="1" stopIfTrue="1">
      <formula>COUNTIF($C$17:$C$30,$C17)&gt;1</formula>
    </cfRule>
  </conditionalFormatting>
  <dataValidations count="1">
    <dataValidation type="list" allowBlank="1" showInputMessage="1" showErrorMessage="1" sqref="J35" xr:uid="{72D5227B-997B-457F-A495-D8A8E1BB9EEC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CDE3-4265-47B5-8EEA-46B87D201A92}">
  <sheetPr>
    <pageSetUpPr fitToPage="1"/>
  </sheetPr>
  <dimension ref="A1:AM42"/>
  <sheetViews>
    <sheetView workbookViewId="0">
      <selection activeCell="AQ33" sqref="AQ33"/>
    </sheetView>
  </sheetViews>
  <sheetFormatPr defaultRowHeight="12.6"/>
  <cols>
    <col min="1" max="1" width="1.69921875" style="4" customWidth="1"/>
    <col min="2" max="2" width="2.19921875" style="4" customWidth="1"/>
    <col min="3" max="3" width="9.09765625" style="4" customWidth="1"/>
    <col min="4" max="34" width="2.19921875" style="4" customWidth="1"/>
    <col min="35" max="35" width="1.69921875" style="4" customWidth="1"/>
    <col min="36" max="16384" width="8.796875" style="4"/>
  </cols>
  <sheetData>
    <row r="1" spans="1:35">
      <c r="A1" s="61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 t="s">
        <v>32</v>
      </c>
    </row>
    <row r="2" spans="1: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6"/>
    </row>
    <row r="3" spans="1:35" ht="13.8">
      <c r="A3" s="283" t="s">
        <v>33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5"/>
    </row>
    <row r="4" spans="1:35">
      <c r="A4" s="286" t="s">
        <v>34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8"/>
    </row>
    <row r="5" spans="1:3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1"/>
    </row>
    <row r="6" spans="1:35" ht="27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236" t="s">
        <v>10</v>
      </c>
      <c r="T6" s="239"/>
      <c r="U6" s="239"/>
      <c r="V6" s="239"/>
      <c r="W6" s="240"/>
      <c r="X6" s="289" t="str">
        <f>IF(請求書!F10="","",請求書!$F$10)</f>
        <v/>
      </c>
      <c r="Y6" s="290"/>
      <c r="Z6" s="291" t="str">
        <f>IF(請求書!I10="","",請求書!$I$10)</f>
        <v/>
      </c>
      <c r="AA6" s="292"/>
      <c r="AB6" s="74" t="s">
        <v>11</v>
      </c>
      <c r="AC6" s="289" t="str">
        <f>IF(請求書!O10="","",請求書!$O$10)</f>
        <v/>
      </c>
      <c r="AD6" s="290"/>
      <c r="AE6" s="293" t="str">
        <f>IF(請求書!R10="","",請求書!$R$10)</f>
        <v/>
      </c>
      <c r="AF6" s="292"/>
      <c r="AG6" s="294" t="s">
        <v>12</v>
      </c>
      <c r="AH6" s="238"/>
      <c r="AI6" s="75"/>
    </row>
    <row r="7" spans="1:3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</row>
    <row r="8" spans="1:35" ht="27" customHeight="1">
      <c r="A8" s="69"/>
      <c r="B8" s="295" t="s">
        <v>35</v>
      </c>
      <c r="C8" s="296"/>
      <c r="D8" s="297"/>
      <c r="E8" s="29"/>
      <c r="F8" s="30"/>
      <c r="G8" s="30"/>
      <c r="H8" s="30"/>
      <c r="I8" s="30"/>
      <c r="J8" s="30"/>
      <c r="K8" s="30"/>
      <c r="L8" s="30"/>
      <c r="M8" s="30"/>
      <c r="N8" s="31"/>
      <c r="O8" s="62"/>
      <c r="P8" s="62"/>
      <c r="Q8" s="236" t="s">
        <v>36</v>
      </c>
      <c r="R8" s="239"/>
      <c r="S8" s="239"/>
      <c r="T8" s="239"/>
      <c r="U8" s="239"/>
      <c r="V8" s="239"/>
      <c r="W8" s="239"/>
      <c r="X8" s="240"/>
      <c r="Y8" s="76" t="str">
        <f>IF(請求書!V22="","",請求書!$V$22)</f>
        <v/>
      </c>
      <c r="Z8" s="77" t="str">
        <f>IF(請求書!Y22="","",請求書!$Y$22)</f>
        <v/>
      </c>
      <c r="AA8" s="77" t="str">
        <f>IF(請求書!AB22="","",請求書!$AB$22)</f>
        <v/>
      </c>
      <c r="AB8" s="77" t="str">
        <f>IF(請求書!AE22="","",請求書!$AE$22)</f>
        <v/>
      </c>
      <c r="AC8" s="77" t="str">
        <f>IF(請求書!AH22="","",請求書!$AH$22)</f>
        <v/>
      </c>
      <c r="AD8" s="77" t="str">
        <f>IF(請求書!AK22="","",請求書!$AK$22)</f>
        <v/>
      </c>
      <c r="AE8" s="77" t="str">
        <f>IF(請求書!AN22="","",請求書!$AN$22)</f>
        <v/>
      </c>
      <c r="AF8" s="77" t="str">
        <f>IF(請求書!AQ22="","",請求書!$AQ$22)</f>
        <v/>
      </c>
      <c r="AG8" s="77" t="str">
        <f>IF(請求書!AT22="","",請求書!$AT$22)</f>
        <v/>
      </c>
      <c r="AH8" s="78" t="str">
        <f>IF(請求書!AW22="","",請求書!$AW$22)</f>
        <v/>
      </c>
      <c r="AI8" s="75"/>
    </row>
    <row r="9" spans="1:35" ht="12.6" customHeight="1">
      <c r="A9" s="69"/>
      <c r="B9" s="298" t="s">
        <v>58</v>
      </c>
      <c r="C9" s="299"/>
      <c r="D9" s="300"/>
      <c r="E9" s="307"/>
      <c r="F9" s="308"/>
      <c r="G9" s="308"/>
      <c r="H9" s="308"/>
      <c r="I9" s="308"/>
      <c r="J9" s="308"/>
      <c r="K9" s="308"/>
      <c r="L9" s="308"/>
      <c r="M9" s="308"/>
      <c r="N9" s="309"/>
      <c r="O9" s="62"/>
      <c r="P9" s="62"/>
      <c r="Q9" s="298" t="s">
        <v>37</v>
      </c>
      <c r="R9" s="299"/>
      <c r="S9" s="299"/>
      <c r="T9" s="299"/>
      <c r="U9" s="300"/>
      <c r="V9" s="298" t="str">
        <f>IF(請求書!AB26="","",請求書!$AB$26)</f>
        <v/>
      </c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79"/>
    </row>
    <row r="10" spans="1:35">
      <c r="A10" s="69"/>
      <c r="B10" s="301"/>
      <c r="C10" s="302"/>
      <c r="D10" s="303"/>
      <c r="E10" s="310"/>
      <c r="F10" s="311"/>
      <c r="G10" s="311"/>
      <c r="H10" s="311"/>
      <c r="I10" s="311"/>
      <c r="J10" s="311"/>
      <c r="K10" s="311"/>
      <c r="L10" s="311"/>
      <c r="M10" s="311"/>
      <c r="N10" s="312"/>
      <c r="O10" s="62"/>
      <c r="P10" s="62"/>
      <c r="Q10" s="301"/>
      <c r="R10" s="302"/>
      <c r="S10" s="302"/>
      <c r="T10" s="302"/>
      <c r="U10" s="303"/>
      <c r="V10" s="301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79"/>
    </row>
    <row r="11" spans="1:35">
      <c r="A11" s="69"/>
      <c r="B11" s="304"/>
      <c r="C11" s="305"/>
      <c r="D11" s="306"/>
      <c r="E11" s="313"/>
      <c r="F11" s="314"/>
      <c r="G11" s="314"/>
      <c r="H11" s="314"/>
      <c r="I11" s="314"/>
      <c r="J11" s="314"/>
      <c r="K11" s="314"/>
      <c r="L11" s="314"/>
      <c r="M11" s="314"/>
      <c r="N11" s="315"/>
      <c r="O11" s="62"/>
      <c r="P11" s="62"/>
      <c r="Q11" s="301"/>
      <c r="R11" s="302"/>
      <c r="S11" s="302"/>
      <c r="T11" s="302"/>
      <c r="U11" s="303"/>
      <c r="V11" s="301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3"/>
      <c r="AI11" s="79"/>
    </row>
    <row r="12" spans="1:35">
      <c r="A12" s="69"/>
      <c r="B12" s="298" t="s">
        <v>38</v>
      </c>
      <c r="C12" s="299"/>
      <c r="D12" s="300"/>
      <c r="E12" s="307"/>
      <c r="F12" s="308"/>
      <c r="G12" s="308"/>
      <c r="H12" s="308"/>
      <c r="I12" s="308"/>
      <c r="J12" s="308"/>
      <c r="K12" s="308"/>
      <c r="L12" s="308"/>
      <c r="M12" s="308"/>
      <c r="N12" s="309"/>
      <c r="O12" s="62"/>
      <c r="P12" s="62"/>
      <c r="Q12" s="301"/>
      <c r="R12" s="302"/>
      <c r="S12" s="302"/>
      <c r="T12" s="302"/>
      <c r="U12" s="303"/>
      <c r="V12" s="301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3"/>
      <c r="AI12" s="79"/>
    </row>
    <row r="13" spans="1:35">
      <c r="A13" s="69"/>
      <c r="B13" s="301"/>
      <c r="C13" s="302"/>
      <c r="D13" s="303"/>
      <c r="E13" s="310"/>
      <c r="F13" s="311"/>
      <c r="G13" s="311"/>
      <c r="H13" s="311"/>
      <c r="I13" s="311"/>
      <c r="J13" s="311"/>
      <c r="K13" s="311"/>
      <c r="L13" s="311"/>
      <c r="M13" s="311"/>
      <c r="N13" s="312"/>
      <c r="O13" s="62"/>
      <c r="P13" s="62"/>
      <c r="Q13" s="301"/>
      <c r="R13" s="302"/>
      <c r="S13" s="302"/>
      <c r="T13" s="302"/>
      <c r="U13" s="303"/>
      <c r="V13" s="301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3"/>
      <c r="AI13" s="79"/>
    </row>
    <row r="14" spans="1:35">
      <c r="A14" s="69"/>
      <c r="B14" s="304"/>
      <c r="C14" s="305"/>
      <c r="D14" s="306"/>
      <c r="E14" s="313"/>
      <c r="F14" s="314"/>
      <c r="G14" s="314"/>
      <c r="H14" s="314"/>
      <c r="I14" s="314"/>
      <c r="J14" s="314"/>
      <c r="K14" s="314"/>
      <c r="L14" s="314"/>
      <c r="M14" s="314"/>
      <c r="N14" s="315"/>
      <c r="O14" s="62"/>
      <c r="P14" s="62"/>
      <c r="Q14" s="304"/>
      <c r="R14" s="305"/>
      <c r="S14" s="305"/>
      <c r="T14" s="305"/>
      <c r="U14" s="306"/>
      <c r="V14" s="304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6"/>
      <c r="AI14" s="79"/>
    </row>
    <row r="15" spans="1:3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5"/>
      <c r="AI15" s="68"/>
    </row>
    <row r="16" spans="1:35" ht="15" customHeight="1">
      <c r="A16" s="69"/>
      <c r="B16" s="260" t="s">
        <v>39</v>
      </c>
      <c r="C16" s="80" t="s">
        <v>40</v>
      </c>
      <c r="D16" s="263" t="s">
        <v>41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  <c r="S16" s="236" t="s">
        <v>42</v>
      </c>
      <c r="T16" s="239"/>
      <c r="U16" s="239"/>
      <c r="V16" s="240"/>
      <c r="W16" s="236" t="s">
        <v>43</v>
      </c>
      <c r="X16" s="239"/>
      <c r="Y16" s="239"/>
      <c r="Z16" s="240"/>
      <c r="AA16" s="236" t="s">
        <v>44</v>
      </c>
      <c r="AB16" s="239"/>
      <c r="AC16" s="239"/>
      <c r="AD16" s="239"/>
      <c r="AE16" s="240"/>
      <c r="AF16" s="236" t="s">
        <v>45</v>
      </c>
      <c r="AG16" s="239"/>
      <c r="AH16" s="240"/>
      <c r="AI16" s="81"/>
    </row>
    <row r="17" spans="1:39" ht="15" customHeight="1">
      <c r="A17" s="69"/>
      <c r="B17" s="261"/>
      <c r="C17" s="32"/>
      <c r="D17" s="248" t="str">
        <f>IF(C17="","",VLOOKUP(C17,サービスコード!C5:E47,2,FALSE))</f>
        <v/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50"/>
      <c r="S17" s="251" t="str">
        <f>IF(C17="","",VLOOKUP(C17,サービスコード!C5:E47,3,FALSE))</f>
        <v/>
      </c>
      <c r="T17" s="252"/>
      <c r="U17" s="252"/>
      <c r="V17" s="253"/>
      <c r="W17" s="254"/>
      <c r="X17" s="255"/>
      <c r="Y17" s="255"/>
      <c r="Z17" s="256"/>
      <c r="AA17" s="251" t="str">
        <f>IF(C17="","",S17*W17)</f>
        <v/>
      </c>
      <c r="AB17" s="252"/>
      <c r="AC17" s="252"/>
      <c r="AD17" s="252"/>
      <c r="AE17" s="253"/>
      <c r="AF17" s="276"/>
      <c r="AG17" s="277"/>
      <c r="AH17" s="278"/>
      <c r="AI17" s="82" t="str">
        <f t="shared" ref="AI17:AI30" si="0">IF(COUNTIF(C$17:C$30,C17)&gt;1,"★同じサービスコードは一行にまとめてください。","")</f>
        <v/>
      </c>
    </row>
    <row r="18" spans="1:39" ht="15" customHeight="1">
      <c r="A18" s="69"/>
      <c r="B18" s="261"/>
      <c r="C18" s="32"/>
      <c r="D18" s="248" t="str">
        <f>IF(C18="","",VLOOKUP(C18,サービスコード!C5:E47,2,FALSE))</f>
        <v/>
      </c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50"/>
      <c r="S18" s="251" t="str">
        <f>IF(C18="","",VLOOKUP(C18,サービスコード!C5:E47,3,FALSE))</f>
        <v/>
      </c>
      <c r="T18" s="252"/>
      <c r="U18" s="252"/>
      <c r="V18" s="253"/>
      <c r="W18" s="254"/>
      <c r="X18" s="255"/>
      <c r="Y18" s="255"/>
      <c r="Z18" s="256"/>
      <c r="AA18" s="251" t="str">
        <f t="shared" ref="AA18:AA30" si="1">IF(C18="","",S18*W18)</f>
        <v/>
      </c>
      <c r="AB18" s="252"/>
      <c r="AC18" s="252"/>
      <c r="AD18" s="252"/>
      <c r="AE18" s="253"/>
      <c r="AF18" s="276"/>
      <c r="AG18" s="277"/>
      <c r="AH18" s="278"/>
      <c r="AI18" s="82" t="str">
        <f t="shared" si="0"/>
        <v/>
      </c>
    </row>
    <row r="19" spans="1:39" ht="15" customHeight="1">
      <c r="A19" s="69"/>
      <c r="B19" s="261"/>
      <c r="C19" s="32"/>
      <c r="D19" s="248" t="str">
        <f>IF(C19="","",VLOOKUP(C19,サービスコード!C5:E47,2,FALSE))</f>
        <v/>
      </c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50"/>
      <c r="S19" s="251" t="str">
        <f>IF(C19="","",VLOOKUP(C19,サービスコード!C5:E47,3,FALSE))</f>
        <v/>
      </c>
      <c r="T19" s="252"/>
      <c r="U19" s="252"/>
      <c r="V19" s="253"/>
      <c r="W19" s="254"/>
      <c r="X19" s="255"/>
      <c r="Y19" s="255"/>
      <c r="Z19" s="256"/>
      <c r="AA19" s="251" t="str">
        <f t="shared" si="1"/>
        <v/>
      </c>
      <c r="AB19" s="252"/>
      <c r="AC19" s="252"/>
      <c r="AD19" s="252"/>
      <c r="AE19" s="253"/>
      <c r="AF19" s="276"/>
      <c r="AG19" s="277"/>
      <c r="AH19" s="278"/>
      <c r="AI19" s="82" t="str">
        <f t="shared" si="0"/>
        <v/>
      </c>
    </row>
    <row r="20" spans="1:39" ht="15" customHeight="1">
      <c r="A20" s="69"/>
      <c r="B20" s="261"/>
      <c r="C20" s="32"/>
      <c r="D20" s="248" t="str">
        <f>IF(C20="","",VLOOKUP(C20,サービスコード!C5:E47,2,FALSE))</f>
        <v/>
      </c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  <c r="S20" s="251" t="str">
        <f>IF(C20="","",VLOOKUP(C20,サービスコード!C5:E47,3,FALSE))</f>
        <v/>
      </c>
      <c r="T20" s="252"/>
      <c r="U20" s="252"/>
      <c r="V20" s="253"/>
      <c r="W20" s="254"/>
      <c r="X20" s="255"/>
      <c r="Y20" s="255"/>
      <c r="Z20" s="256"/>
      <c r="AA20" s="251" t="str">
        <f t="shared" si="1"/>
        <v/>
      </c>
      <c r="AB20" s="252"/>
      <c r="AC20" s="252"/>
      <c r="AD20" s="252"/>
      <c r="AE20" s="253"/>
      <c r="AF20" s="276"/>
      <c r="AG20" s="277"/>
      <c r="AH20" s="278"/>
      <c r="AI20" s="82" t="str">
        <f t="shared" si="0"/>
        <v/>
      </c>
    </row>
    <row r="21" spans="1:39" ht="15" customHeight="1">
      <c r="A21" s="69"/>
      <c r="B21" s="261"/>
      <c r="C21" s="32"/>
      <c r="D21" s="248" t="str">
        <f>IF(C21="","",VLOOKUP(C21,サービスコード!C5:E47,2,FALSE))</f>
        <v/>
      </c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50"/>
      <c r="S21" s="251" t="str">
        <f>IF(C21="","",VLOOKUP(C21,サービスコード!C5:E47,3,FALSE))</f>
        <v/>
      </c>
      <c r="T21" s="252"/>
      <c r="U21" s="252"/>
      <c r="V21" s="253"/>
      <c r="W21" s="254"/>
      <c r="X21" s="255"/>
      <c r="Y21" s="255"/>
      <c r="Z21" s="256"/>
      <c r="AA21" s="251" t="str">
        <f t="shared" si="1"/>
        <v/>
      </c>
      <c r="AB21" s="252"/>
      <c r="AC21" s="252"/>
      <c r="AD21" s="252"/>
      <c r="AE21" s="253"/>
      <c r="AF21" s="276"/>
      <c r="AG21" s="277"/>
      <c r="AH21" s="278"/>
      <c r="AI21" s="82" t="str">
        <f t="shared" si="0"/>
        <v/>
      </c>
    </row>
    <row r="22" spans="1:39" ht="15" customHeight="1">
      <c r="A22" s="69"/>
      <c r="B22" s="261"/>
      <c r="C22" s="32"/>
      <c r="D22" s="248" t="str">
        <f>IF(C22="","",VLOOKUP(C22,サービスコード!C5:E47,2,FALSE))</f>
        <v/>
      </c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50"/>
      <c r="S22" s="251" t="str">
        <f>IF(C22="","",VLOOKUP(C22,サービスコード!C5:E47,3,FALSE))</f>
        <v/>
      </c>
      <c r="T22" s="252"/>
      <c r="U22" s="252"/>
      <c r="V22" s="253"/>
      <c r="W22" s="254"/>
      <c r="X22" s="255"/>
      <c r="Y22" s="255"/>
      <c r="Z22" s="256"/>
      <c r="AA22" s="251" t="str">
        <f t="shared" si="1"/>
        <v/>
      </c>
      <c r="AB22" s="252"/>
      <c r="AC22" s="252"/>
      <c r="AD22" s="252"/>
      <c r="AE22" s="253"/>
      <c r="AF22" s="276"/>
      <c r="AG22" s="277"/>
      <c r="AH22" s="278"/>
      <c r="AI22" s="82" t="str">
        <f t="shared" si="0"/>
        <v/>
      </c>
    </row>
    <row r="23" spans="1:39" ht="15" customHeight="1">
      <c r="A23" s="69"/>
      <c r="B23" s="261"/>
      <c r="C23" s="32"/>
      <c r="D23" s="248" t="str">
        <f>IF(C23="","",VLOOKUP(C23,サービスコード!C5:E47,2,FALSE))</f>
        <v/>
      </c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50"/>
      <c r="S23" s="251" t="str">
        <f>IF(C23="","",VLOOKUP(C23,サービスコード!C5:E47,3,FALSE))</f>
        <v/>
      </c>
      <c r="T23" s="252"/>
      <c r="U23" s="252"/>
      <c r="V23" s="253"/>
      <c r="W23" s="254"/>
      <c r="X23" s="255"/>
      <c r="Y23" s="255"/>
      <c r="Z23" s="256"/>
      <c r="AA23" s="251" t="str">
        <f t="shared" si="1"/>
        <v/>
      </c>
      <c r="AB23" s="252"/>
      <c r="AC23" s="252"/>
      <c r="AD23" s="252"/>
      <c r="AE23" s="253"/>
      <c r="AF23" s="276"/>
      <c r="AG23" s="277"/>
      <c r="AH23" s="278"/>
      <c r="AI23" s="82" t="str">
        <f t="shared" si="0"/>
        <v/>
      </c>
      <c r="AK23" s="33"/>
      <c r="AL23" s="34"/>
      <c r="AM23" s="35"/>
    </row>
    <row r="24" spans="1:39" ht="15" customHeight="1">
      <c r="A24" s="69"/>
      <c r="B24" s="261"/>
      <c r="C24" s="32"/>
      <c r="D24" s="248" t="str">
        <f>IF(C24="","",VLOOKUP(C24,サービスコード!C5:E47,2,FALSE))</f>
        <v/>
      </c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50"/>
      <c r="S24" s="251" t="str">
        <f>IF(C24="","",VLOOKUP(C24,サービスコード!C5:E47,3,FALSE))</f>
        <v/>
      </c>
      <c r="T24" s="252"/>
      <c r="U24" s="252"/>
      <c r="V24" s="253"/>
      <c r="W24" s="254"/>
      <c r="X24" s="255"/>
      <c r="Y24" s="255"/>
      <c r="Z24" s="256"/>
      <c r="AA24" s="251" t="str">
        <f t="shared" si="1"/>
        <v/>
      </c>
      <c r="AB24" s="252"/>
      <c r="AC24" s="252"/>
      <c r="AD24" s="252"/>
      <c r="AE24" s="253"/>
      <c r="AF24" s="276"/>
      <c r="AG24" s="277"/>
      <c r="AH24" s="278"/>
      <c r="AI24" s="82" t="str">
        <f t="shared" si="0"/>
        <v/>
      </c>
      <c r="AK24" s="33"/>
      <c r="AL24" s="34"/>
      <c r="AM24" s="35"/>
    </row>
    <row r="25" spans="1:39" ht="15" customHeight="1">
      <c r="A25" s="69"/>
      <c r="B25" s="261"/>
      <c r="C25" s="32"/>
      <c r="D25" s="248" t="str">
        <f>IF(C25="","",VLOOKUP(C25,サービスコード!C5:E47,2,FALSE))</f>
        <v/>
      </c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251" t="str">
        <f>IF(C25="","",VLOOKUP(C25,サービスコード!C5:E47,3,FALSE))</f>
        <v/>
      </c>
      <c r="T25" s="252"/>
      <c r="U25" s="252"/>
      <c r="V25" s="253"/>
      <c r="W25" s="254"/>
      <c r="X25" s="255"/>
      <c r="Y25" s="255"/>
      <c r="Z25" s="256"/>
      <c r="AA25" s="251" t="str">
        <f t="shared" si="1"/>
        <v/>
      </c>
      <c r="AB25" s="252"/>
      <c r="AC25" s="252"/>
      <c r="AD25" s="252"/>
      <c r="AE25" s="253"/>
      <c r="AF25" s="276"/>
      <c r="AG25" s="277"/>
      <c r="AH25" s="278"/>
      <c r="AI25" s="82" t="str">
        <f t="shared" si="0"/>
        <v/>
      </c>
      <c r="AK25" s="33"/>
      <c r="AL25" s="34"/>
      <c r="AM25" s="35"/>
    </row>
    <row r="26" spans="1:39" ht="15" customHeight="1">
      <c r="A26" s="69"/>
      <c r="B26" s="261"/>
      <c r="C26" s="32"/>
      <c r="D26" s="248" t="str">
        <f>IF(C26="","",VLOOKUP(C26,サービスコード!C5:E47,2,FALSE))</f>
        <v/>
      </c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50"/>
      <c r="S26" s="251" t="str">
        <f>IF(C26="","",VLOOKUP(C26,サービスコード!C5:E47,3,FALSE))</f>
        <v/>
      </c>
      <c r="T26" s="252"/>
      <c r="U26" s="252"/>
      <c r="V26" s="253"/>
      <c r="W26" s="254"/>
      <c r="X26" s="255"/>
      <c r="Y26" s="255"/>
      <c r="Z26" s="256"/>
      <c r="AA26" s="251" t="str">
        <f t="shared" si="1"/>
        <v/>
      </c>
      <c r="AB26" s="252"/>
      <c r="AC26" s="252"/>
      <c r="AD26" s="252"/>
      <c r="AE26" s="253"/>
      <c r="AF26" s="276"/>
      <c r="AG26" s="277"/>
      <c r="AH26" s="278"/>
      <c r="AI26" s="82" t="str">
        <f t="shared" si="0"/>
        <v/>
      </c>
      <c r="AK26" s="33"/>
      <c r="AL26" s="34"/>
      <c r="AM26" s="35"/>
    </row>
    <row r="27" spans="1:39" ht="15" customHeight="1">
      <c r="A27" s="69"/>
      <c r="B27" s="261"/>
      <c r="C27" s="32"/>
      <c r="D27" s="248" t="str">
        <f>IF(C27="","",VLOOKUP(C27,サービスコード!C5:E47,2,FALSE))</f>
        <v/>
      </c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/>
      <c r="S27" s="251" t="str">
        <f>IF(C27="","",VLOOKUP(C27,サービスコード!C5:E47,3,FALSE))</f>
        <v/>
      </c>
      <c r="T27" s="252"/>
      <c r="U27" s="252"/>
      <c r="V27" s="253"/>
      <c r="W27" s="254"/>
      <c r="X27" s="255"/>
      <c r="Y27" s="255"/>
      <c r="Z27" s="256"/>
      <c r="AA27" s="251" t="str">
        <f t="shared" si="1"/>
        <v/>
      </c>
      <c r="AB27" s="252"/>
      <c r="AC27" s="252"/>
      <c r="AD27" s="252"/>
      <c r="AE27" s="253"/>
      <c r="AF27" s="276"/>
      <c r="AG27" s="277"/>
      <c r="AH27" s="278"/>
      <c r="AI27" s="82" t="str">
        <f t="shared" si="0"/>
        <v/>
      </c>
    </row>
    <row r="28" spans="1:39" ht="15" customHeight="1">
      <c r="A28" s="69"/>
      <c r="B28" s="261"/>
      <c r="C28" s="32"/>
      <c r="D28" s="248" t="str">
        <f>IF(C28="","",VLOOKUP(C28,サービスコード!C5:E47,2,FALSE))</f>
        <v/>
      </c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  <c r="S28" s="251" t="str">
        <f>IF(C28="","",VLOOKUP(C28,サービスコード!C5:E47,3,FALSE))</f>
        <v/>
      </c>
      <c r="T28" s="252"/>
      <c r="U28" s="252"/>
      <c r="V28" s="253"/>
      <c r="W28" s="254"/>
      <c r="X28" s="255"/>
      <c r="Y28" s="255"/>
      <c r="Z28" s="256"/>
      <c r="AA28" s="251" t="str">
        <f t="shared" si="1"/>
        <v/>
      </c>
      <c r="AB28" s="252"/>
      <c r="AC28" s="252"/>
      <c r="AD28" s="252"/>
      <c r="AE28" s="253"/>
      <c r="AF28" s="276"/>
      <c r="AG28" s="277"/>
      <c r="AH28" s="278"/>
      <c r="AI28" s="82" t="str">
        <f t="shared" si="0"/>
        <v/>
      </c>
    </row>
    <row r="29" spans="1:39" ht="15" customHeight="1">
      <c r="A29" s="69"/>
      <c r="B29" s="261"/>
      <c r="C29" s="32"/>
      <c r="D29" s="248" t="str">
        <f>IF(C29="","",VLOOKUP(C29,サービスコード!C5:E47,2,FALSE))</f>
        <v/>
      </c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  <c r="S29" s="251" t="str">
        <f>IF(C29="","",VLOOKUP(C29,サービスコード!C5:E47,3,FALSE))</f>
        <v/>
      </c>
      <c r="T29" s="252"/>
      <c r="U29" s="252"/>
      <c r="V29" s="253"/>
      <c r="W29" s="254"/>
      <c r="X29" s="255"/>
      <c r="Y29" s="255"/>
      <c r="Z29" s="256"/>
      <c r="AA29" s="251" t="str">
        <f t="shared" si="1"/>
        <v/>
      </c>
      <c r="AB29" s="252"/>
      <c r="AC29" s="252"/>
      <c r="AD29" s="252"/>
      <c r="AE29" s="253"/>
      <c r="AF29" s="276"/>
      <c r="AG29" s="277"/>
      <c r="AH29" s="278"/>
      <c r="AI29" s="82" t="str">
        <f t="shared" si="0"/>
        <v/>
      </c>
    </row>
    <row r="30" spans="1:39" ht="15" customHeight="1" thickBot="1">
      <c r="A30" s="69"/>
      <c r="B30" s="261"/>
      <c r="C30" s="32"/>
      <c r="D30" s="248" t="str">
        <f>IF(C30="","",VLOOKUP(C30,サービスコード!C5:E47,2,FALSE))</f>
        <v/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tr">
        <f>IF(C30="","",VLOOKUP(C30,サービスコード!C18:E60,3,FALSE))</f>
        <v/>
      </c>
      <c r="T30" s="252"/>
      <c r="U30" s="252"/>
      <c r="V30" s="253"/>
      <c r="W30" s="254"/>
      <c r="X30" s="255"/>
      <c r="Y30" s="255"/>
      <c r="Z30" s="256"/>
      <c r="AA30" s="251" t="str">
        <f t="shared" si="1"/>
        <v/>
      </c>
      <c r="AB30" s="252"/>
      <c r="AC30" s="252"/>
      <c r="AD30" s="252"/>
      <c r="AE30" s="253"/>
      <c r="AF30" s="257"/>
      <c r="AG30" s="258"/>
      <c r="AH30" s="259"/>
      <c r="AI30" s="82" t="str">
        <f t="shared" si="0"/>
        <v/>
      </c>
    </row>
    <row r="31" spans="1:39" ht="16.8" thickTop="1">
      <c r="A31" s="83"/>
      <c r="B31" s="262"/>
      <c r="C31" s="271" t="s">
        <v>46</v>
      </c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3"/>
      <c r="AA31" s="60" t="s">
        <v>47</v>
      </c>
      <c r="AB31" s="274" t="str">
        <f>IF(AA17="","",SUM(AA17:AE30))</f>
        <v/>
      </c>
      <c r="AC31" s="274"/>
      <c r="AD31" s="274"/>
      <c r="AE31" s="275"/>
      <c r="AF31" s="84"/>
      <c r="AG31" s="85"/>
      <c r="AH31" s="86"/>
      <c r="AI31" s="87"/>
    </row>
    <row r="32" spans="1:39" ht="10.199999999999999" customHeight="1">
      <c r="A32" s="83"/>
      <c r="B32" s="88"/>
      <c r="C32" s="89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89"/>
      <c r="Z32" s="90"/>
      <c r="AA32" s="91"/>
      <c r="AB32" s="91"/>
      <c r="AC32" s="91"/>
      <c r="AD32" s="91"/>
      <c r="AE32" s="92"/>
      <c r="AF32" s="16"/>
      <c r="AG32" s="16"/>
      <c r="AH32" s="16"/>
      <c r="AI32" s="87"/>
    </row>
    <row r="33" spans="1:38" ht="10.199999999999999" customHeight="1">
      <c r="A33" s="8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1"/>
    </row>
    <row r="34" spans="1:38" ht="15" customHeight="1">
      <c r="A34" s="83"/>
      <c r="B34" s="233"/>
      <c r="C34" s="62"/>
      <c r="D34" s="235" t="s">
        <v>48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 t="s">
        <v>49</v>
      </c>
      <c r="AA34" s="237"/>
      <c r="AB34" s="237"/>
      <c r="AC34" s="237"/>
      <c r="AD34" s="237"/>
      <c r="AE34" s="238"/>
      <c r="AF34" s="236" t="s">
        <v>45</v>
      </c>
      <c r="AG34" s="239"/>
      <c r="AH34" s="240"/>
      <c r="AI34" s="75"/>
    </row>
    <row r="35" spans="1:38" ht="15" customHeight="1">
      <c r="A35" s="83"/>
      <c r="B35" s="234"/>
      <c r="C35" s="62"/>
      <c r="D35" s="241" t="s">
        <v>50</v>
      </c>
      <c r="E35" s="242"/>
      <c r="F35" s="242"/>
      <c r="G35" s="242"/>
      <c r="H35" s="242"/>
      <c r="I35" s="242"/>
      <c r="J35" s="243"/>
      <c r="K35" s="243"/>
      <c r="L35" s="243"/>
      <c r="M35" s="93" t="s">
        <v>51</v>
      </c>
      <c r="N35" s="94"/>
      <c r="O35" s="93"/>
      <c r="P35" s="95"/>
      <c r="Q35" s="93"/>
      <c r="R35" s="244" t="s">
        <v>52</v>
      </c>
      <c r="S35" s="244"/>
      <c r="T35" s="244"/>
      <c r="U35" s="244"/>
      <c r="V35" s="244"/>
      <c r="W35" s="244"/>
      <c r="X35" s="244"/>
      <c r="Y35" s="245"/>
      <c r="Z35" s="96" t="s">
        <v>53</v>
      </c>
      <c r="AA35" s="246" t="str">
        <f>IF(AB31="","",ROUNDUP(AB31*J35%,0))</f>
        <v/>
      </c>
      <c r="AB35" s="246"/>
      <c r="AC35" s="246"/>
      <c r="AD35" s="246"/>
      <c r="AE35" s="247"/>
      <c r="AF35" s="97"/>
      <c r="AG35" s="98"/>
      <c r="AH35" s="99"/>
      <c r="AI35" s="100"/>
    </row>
    <row r="36" spans="1:38" ht="15" customHeight="1">
      <c r="A36" s="8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K36" s="316" t="s">
        <v>77</v>
      </c>
      <c r="AL36" s="317"/>
    </row>
    <row r="37" spans="1:38" ht="15" customHeight="1">
      <c r="A37" s="83"/>
      <c r="B37" s="101"/>
      <c r="C37" s="101"/>
      <c r="D37" s="72"/>
      <c r="E37" s="73"/>
      <c r="F37" s="73"/>
      <c r="G37" s="73"/>
      <c r="H37" s="73"/>
      <c r="I37" s="73"/>
      <c r="J37" s="73"/>
      <c r="K37" s="72" t="s">
        <v>63</v>
      </c>
      <c r="L37" s="73"/>
      <c r="M37" s="73"/>
      <c r="N37" s="73"/>
      <c r="O37" s="73"/>
      <c r="P37" s="73"/>
      <c r="Q37" s="73"/>
      <c r="R37" s="95"/>
      <c r="S37" s="73"/>
      <c r="T37" s="73"/>
      <c r="U37" s="73"/>
      <c r="V37" s="73"/>
      <c r="W37" s="73"/>
      <c r="X37" s="95"/>
      <c r="Y37" s="102"/>
      <c r="Z37" s="251" t="str">
        <f>IF(AA35="","",AB31-AA35)</f>
        <v/>
      </c>
      <c r="AA37" s="252"/>
      <c r="AB37" s="252"/>
      <c r="AC37" s="252"/>
      <c r="AD37" s="252"/>
      <c r="AE37" s="252"/>
      <c r="AF37" s="264" t="s">
        <v>54</v>
      </c>
      <c r="AG37" s="264"/>
      <c r="AH37" s="265"/>
      <c r="AI37" s="71"/>
      <c r="AK37" s="281">
        <f>IF(Z37="",0,1)</f>
        <v>0</v>
      </c>
      <c r="AL37" s="282"/>
    </row>
    <row r="38" spans="1:38" ht="15" customHeight="1">
      <c r="A38" s="83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03"/>
    </row>
    <row r="39" spans="1:38" ht="15" customHeight="1">
      <c r="A39" s="83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03"/>
    </row>
    <row r="40" spans="1:38" ht="15" customHeight="1">
      <c r="A40" s="83"/>
      <c r="B40" s="62"/>
      <c r="C40" s="62"/>
      <c r="D40" s="89"/>
      <c r="E40" s="89"/>
      <c r="F40" s="89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266">
        <v>0</v>
      </c>
      <c r="T40" s="154"/>
      <c r="U40" s="154"/>
      <c r="V40" s="154"/>
      <c r="W40" s="154"/>
      <c r="X40" s="155"/>
      <c r="Y40" s="266" t="s">
        <v>55</v>
      </c>
      <c r="Z40" s="154"/>
      <c r="AA40" s="155"/>
      <c r="AB40" s="267"/>
      <c r="AC40" s="268"/>
      <c r="AD40" s="268"/>
      <c r="AE40" s="269"/>
      <c r="AF40" s="270" t="s">
        <v>56</v>
      </c>
      <c r="AG40" s="270"/>
      <c r="AH40" s="270"/>
      <c r="AI40" s="103"/>
    </row>
    <row r="41" spans="1:38" ht="15" customHeight="1">
      <c r="A41" s="8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03"/>
    </row>
    <row r="42" spans="1:38" ht="15" customHeight="1">
      <c r="A42" s="10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105"/>
    </row>
  </sheetData>
  <protectedRanges>
    <protectedRange sqref="AB40" name="範囲15"/>
    <protectedRange sqref="U35 AF35:AH35" name="範囲13"/>
    <protectedRange sqref="J35" name="範囲12"/>
    <protectedRange sqref="AE32:AH32 AF17:AH31 O17:O31" name="範囲11"/>
    <protectedRange sqref="C17:L30 N17:N30 P17:Z30" name="範囲10"/>
    <protectedRange sqref="V13:W13" name="範囲7"/>
    <protectedRange sqref="Y8:AH12 Y14:AH14" name="範囲6"/>
    <protectedRange sqref="E8:N14" name="範囲5"/>
    <protectedRange sqref="AC6:AF6" name="範囲4"/>
    <protectedRange sqref="AA6 Y6" name="範囲3"/>
  </protectedRanges>
  <mergeCells count="110">
    <mergeCell ref="AK36:AL36"/>
    <mergeCell ref="AK37:AL37"/>
    <mergeCell ref="Z37:AE37"/>
    <mergeCell ref="AF37:AH37"/>
    <mergeCell ref="S40:X40"/>
    <mergeCell ref="Y40:AA40"/>
    <mergeCell ref="AB40:AE40"/>
    <mergeCell ref="AF40:AH40"/>
    <mergeCell ref="C31:Z31"/>
    <mergeCell ref="AB31:AE31"/>
    <mergeCell ref="B34:B35"/>
    <mergeCell ref="D34:Y34"/>
    <mergeCell ref="Z34:AE34"/>
    <mergeCell ref="AF34:AH34"/>
    <mergeCell ref="D35:I35"/>
    <mergeCell ref="J35:L35"/>
    <mergeCell ref="R35:Y35"/>
    <mergeCell ref="AA35:AE35"/>
    <mergeCell ref="D29:R29"/>
    <mergeCell ref="S29:V29"/>
    <mergeCell ref="W29:Z29"/>
    <mergeCell ref="AA29:AE29"/>
    <mergeCell ref="AF29:AH29"/>
    <mergeCell ref="D30:R30"/>
    <mergeCell ref="S30:V30"/>
    <mergeCell ref="W30:Z30"/>
    <mergeCell ref="AA30:AE30"/>
    <mergeCell ref="AF30:AH30"/>
    <mergeCell ref="D27:R27"/>
    <mergeCell ref="S27:V27"/>
    <mergeCell ref="W27:Z27"/>
    <mergeCell ref="AA27:AE27"/>
    <mergeCell ref="AF27:AH27"/>
    <mergeCell ref="D28:R28"/>
    <mergeCell ref="S28:V28"/>
    <mergeCell ref="W28:Z28"/>
    <mergeCell ref="AA28:AE28"/>
    <mergeCell ref="AF28:AH28"/>
    <mergeCell ref="D25:R25"/>
    <mergeCell ref="S25:V25"/>
    <mergeCell ref="W25:Z25"/>
    <mergeCell ref="AA25:AE25"/>
    <mergeCell ref="AF25:AH25"/>
    <mergeCell ref="D26:R26"/>
    <mergeCell ref="S26:V26"/>
    <mergeCell ref="W26:Z26"/>
    <mergeCell ref="AA26:AE26"/>
    <mergeCell ref="AF26:AH26"/>
    <mergeCell ref="D23:R23"/>
    <mergeCell ref="S23:V23"/>
    <mergeCell ref="W23:Z23"/>
    <mergeCell ref="AA23:AE23"/>
    <mergeCell ref="AF23:AH23"/>
    <mergeCell ref="D24:R24"/>
    <mergeCell ref="S24:V24"/>
    <mergeCell ref="W24:Z24"/>
    <mergeCell ref="AA24:AE24"/>
    <mergeCell ref="AF24:AH24"/>
    <mergeCell ref="AA20:AE20"/>
    <mergeCell ref="AF20:AH20"/>
    <mergeCell ref="D21:R21"/>
    <mergeCell ref="S21:V21"/>
    <mergeCell ref="W21:Z21"/>
    <mergeCell ref="AA21:AE21"/>
    <mergeCell ref="AF21:AH21"/>
    <mergeCell ref="D22:R22"/>
    <mergeCell ref="S22:V22"/>
    <mergeCell ref="W22:Z22"/>
    <mergeCell ref="AA22:AE22"/>
    <mergeCell ref="AF22:AH22"/>
    <mergeCell ref="AF17:AH17"/>
    <mergeCell ref="D18:R18"/>
    <mergeCell ref="S18:V18"/>
    <mergeCell ref="W18:Z18"/>
    <mergeCell ref="AA18:AE18"/>
    <mergeCell ref="AF18:AH18"/>
    <mergeCell ref="B16:B31"/>
    <mergeCell ref="D16:R16"/>
    <mergeCell ref="S16:V16"/>
    <mergeCell ref="W16:Z16"/>
    <mergeCell ref="AA16:AE16"/>
    <mergeCell ref="AF16:AH16"/>
    <mergeCell ref="D17:R17"/>
    <mergeCell ref="S17:V17"/>
    <mergeCell ref="W17:Z17"/>
    <mergeCell ref="AA17:AE17"/>
    <mergeCell ref="D19:R19"/>
    <mergeCell ref="S19:V19"/>
    <mergeCell ref="W19:Z19"/>
    <mergeCell ref="AA19:AE19"/>
    <mergeCell ref="AF19:AH19"/>
    <mergeCell ref="D20:R20"/>
    <mergeCell ref="S20:V20"/>
    <mergeCell ref="W20:Z20"/>
    <mergeCell ref="B8:D8"/>
    <mergeCell ref="Q8:X8"/>
    <mergeCell ref="B9:D11"/>
    <mergeCell ref="E9:N11"/>
    <mergeCell ref="Q9:U14"/>
    <mergeCell ref="V9:AH14"/>
    <mergeCell ref="B12:D14"/>
    <mergeCell ref="E12:N14"/>
    <mergeCell ref="A3:AI3"/>
    <mergeCell ref="A4:AI4"/>
    <mergeCell ref="S6:W6"/>
    <mergeCell ref="X6:Y6"/>
    <mergeCell ref="Z6:AA6"/>
    <mergeCell ref="AC6:AD6"/>
    <mergeCell ref="AE6:AF6"/>
    <mergeCell ref="AG6:AH6"/>
  </mergeCells>
  <phoneticPr fontId="2"/>
  <conditionalFormatting sqref="C17:AF30">
    <cfRule type="expression" dxfId="2" priority="1" stopIfTrue="1">
      <formula>COUNTIF($C$17:$C$30,$C17)&gt;1</formula>
    </cfRule>
  </conditionalFormatting>
  <dataValidations count="1">
    <dataValidation type="list" allowBlank="1" showInputMessage="1" showErrorMessage="1" sqref="J35" xr:uid="{F450DCFF-1EBE-4563-957B-8F34B4A0F5BB}">
      <formula1>"0,10,"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請求書</vt:lpstr>
      <vt:lpstr>明細書１</vt:lpstr>
      <vt:lpstr>明細書２</vt:lpstr>
      <vt:lpstr>明細書３</vt:lpstr>
      <vt:lpstr>明細書４</vt:lpstr>
      <vt:lpstr>明細書５</vt:lpstr>
      <vt:lpstr>明細書６</vt:lpstr>
      <vt:lpstr>明細書７</vt:lpstr>
      <vt:lpstr>明細書８</vt:lpstr>
      <vt:lpstr>明細書９</vt:lpstr>
      <vt:lpstr>明細書10</vt:lpstr>
      <vt:lpstr>サービスコード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21199野本博幸</dc:creator>
  <cp:lastModifiedBy>21199野本博幸</cp:lastModifiedBy>
  <cp:lastPrinted>2024-07-31T05:02:02Z</cp:lastPrinted>
  <dcterms:created xsi:type="dcterms:W3CDTF">2024-07-26T02:40:57Z</dcterms:created>
  <dcterms:modified xsi:type="dcterms:W3CDTF">2024-08-15T01:06:49Z</dcterms:modified>
</cp:coreProperties>
</file>